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47958B9-7F86-4009-A09B-FB3544B7DA31}" xr6:coauthVersionLast="47" xr6:coauthVersionMax="47" xr10:uidLastSave="{00000000-0000-0000-0000-000000000000}"/>
  <bookViews>
    <workbookView xWindow="-120" yWindow="-120" windowWidth="29040" windowHeight="15720" xr2:uid="{FCFCDD94-C760-4389-8867-18A70A793BBC}"/>
  </bookViews>
  <sheets>
    <sheet name="法人事業部" sheetId="1" r:id="rId1"/>
  </sheets>
  <definedNames>
    <definedName name="_xlnm.Print_Titles" localSheetId="0">法人事業部!$1:$6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" i="1" l="1"/>
  <c r="H107" i="1"/>
  <c r="I107" i="1" s="1"/>
  <c r="K107" i="1" s="1"/>
  <c r="G107" i="1"/>
  <c r="F107" i="1"/>
  <c r="E107" i="1"/>
  <c r="I105" i="1"/>
  <c r="K105" i="1" s="1"/>
  <c r="J104" i="1"/>
  <c r="H104" i="1"/>
  <c r="G104" i="1"/>
  <c r="F104" i="1"/>
  <c r="E104" i="1"/>
  <c r="I104" i="1" s="1"/>
  <c r="K104" i="1" s="1"/>
  <c r="I103" i="1"/>
  <c r="K103" i="1" s="1"/>
  <c r="J102" i="1"/>
  <c r="J106" i="1" s="1"/>
  <c r="J108" i="1" s="1"/>
  <c r="I102" i="1"/>
  <c r="K102" i="1" s="1"/>
  <c r="H102" i="1"/>
  <c r="H106" i="1" s="1"/>
  <c r="H108" i="1" s="1"/>
  <c r="G102" i="1"/>
  <c r="G106" i="1" s="1"/>
  <c r="G108" i="1" s="1"/>
  <c r="F102" i="1"/>
  <c r="F106" i="1" s="1"/>
  <c r="F108" i="1" s="1"/>
  <c r="E102" i="1"/>
  <c r="E106" i="1" s="1"/>
  <c r="I99" i="1"/>
  <c r="K99" i="1" s="1"/>
  <c r="J98" i="1"/>
  <c r="H98" i="1"/>
  <c r="I98" i="1" s="1"/>
  <c r="K98" i="1" s="1"/>
  <c r="G98" i="1"/>
  <c r="F98" i="1"/>
  <c r="E98" i="1"/>
  <c r="I97" i="1"/>
  <c r="K97" i="1" s="1"/>
  <c r="J96" i="1"/>
  <c r="H96" i="1"/>
  <c r="G96" i="1"/>
  <c r="F96" i="1"/>
  <c r="E96" i="1"/>
  <c r="I96" i="1" s="1"/>
  <c r="K96" i="1" s="1"/>
  <c r="I95" i="1"/>
  <c r="K95" i="1" s="1"/>
  <c r="J94" i="1"/>
  <c r="H94" i="1"/>
  <c r="H93" i="1" s="1"/>
  <c r="G94" i="1"/>
  <c r="F94" i="1"/>
  <c r="F93" i="1" s="1"/>
  <c r="E94" i="1"/>
  <c r="E93" i="1" s="1"/>
  <c r="I93" i="1" s="1"/>
  <c r="K93" i="1" s="1"/>
  <c r="J93" i="1"/>
  <c r="G93" i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J86" i="1"/>
  <c r="J85" i="1" s="1"/>
  <c r="H86" i="1"/>
  <c r="H85" i="1" s="1"/>
  <c r="G86" i="1"/>
  <c r="F86" i="1"/>
  <c r="E86" i="1"/>
  <c r="I86" i="1" s="1"/>
  <c r="K86" i="1" s="1"/>
  <c r="G85" i="1"/>
  <c r="F85" i="1"/>
  <c r="E85" i="1"/>
  <c r="I85" i="1" s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J68" i="1"/>
  <c r="H68" i="1"/>
  <c r="G68" i="1"/>
  <c r="F68" i="1"/>
  <c r="I68" i="1" s="1"/>
  <c r="K68" i="1" s="1"/>
  <c r="E68" i="1"/>
  <c r="I67" i="1"/>
  <c r="K67" i="1" s="1"/>
  <c r="K66" i="1"/>
  <c r="I66" i="1"/>
  <c r="K65" i="1"/>
  <c r="I65" i="1"/>
  <c r="I64" i="1"/>
  <c r="K64" i="1" s="1"/>
  <c r="K63" i="1"/>
  <c r="I63" i="1"/>
  <c r="K62" i="1"/>
  <c r="I62" i="1"/>
  <c r="I61" i="1"/>
  <c r="K61" i="1" s="1"/>
  <c r="K60" i="1"/>
  <c r="I60" i="1"/>
  <c r="K59" i="1"/>
  <c r="I59" i="1"/>
  <c r="I58" i="1"/>
  <c r="K58" i="1" s="1"/>
  <c r="K57" i="1"/>
  <c r="I57" i="1"/>
  <c r="K56" i="1"/>
  <c r="I56" i="1"/>
  <c r="I55" i="1"/>
  <c r="K55" i="1" s="1"/>
  <c r="K54" i="1"/>
  <c r="I54" i="1"/>
  <c r="J53" i="1"/>
  <c r="H53" i="1"/>
  <c r="G53" i="1"/>
  <c r="F53" i="1"/>
  <c r="E53" i="1"/>
  <c r="I53" i="1" s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J46" i="1"/>
  <c r="J100" i="1" s="1"/>
  <c r="H46" i="1"/>
  <c r="G46" i="1"/>
  <c r="G100" i="1" s="1"/>
  <c r="F46" i="1"/>
  <c r="F100" i="1" s="1"/>
  <c r="E46" i="1"/>
  <c r="I44" i="1"/>
  <c r="K44" i="1" s="1"/>
  <c r="J43" i="1"/>
  <c r="J42" i="1" s="1"/>
  <c r="H43" i="1"/>
  <c r="G43" i="1"/>
  <c r="F43" i="1"/>
  <c r="F42" i="1" s="1"/>
  <c r="E43" i="1"/>
  <c r="I43" i="1" s="1"/>
  <c r="K43" i="1" s="1"/>
  <c r="H42" i="1"/>
  <c r="G42" i="1"/>
  <c r="E42" i="1"/>
  <c r="I41" i="1"/>
  <c r="K41" i="1" s="1"/>
  <c r="I40" i="1"/>
  <c r="K40" i="1" s="1"/>
  <c r="J39" i="1"/>
  <c r="H39" i="1"/>
  <c r="G39" i="1"/>
  <c r="F39" i="1"/>
  <c r="E39" i="1"/>
  <c r="I39" i="1" s="1"/>
  <c r="K39" i="1" s="1"/>
  <c r="K38" i="1"/>
  <c r="I38" i="1"/>
  <c r="I37" i="1"/>
  <c r="K37" i="1" s="1"/>
  <c r="J36" i="1"/>
  <c r="H36" i="1"/>
  <c r="G36" i="1"/>
  <c r="F36" i="1"/>
  <c r="E36" i="1"/>
  <c r="E35" i="1" s="1"/>
  <c r="I35" i="1" s="1"/>
  <c r="K35" i="1" s="1"/>
  <c r="J35" i="1"/>
  <c r="H35" i="1"/>
  <c r="G35" i="1"/>
  <c r="F35" i="1"/>
  <c r="K34" i="1"/>
  <c r="I34" i="1"/>
  <c r="J33" i="1"/>
  <c r="I33" i="1"/>
  <c r="K33" i="1" s="1"/>
  <c r="H33" i="1"/>
  <c r="G33" i="1"/>
  <c r="F33" i="1"/>
  <c r="E33" i="1"/>
  <c r="I32" i="1"/>
  <c r="K32" i="1" s="1"/>
  <c r="I31" i="1"/>
  <c r="K31" i="1" s="1"/>
  <c r="I30" i="1"/>
  <c r="K30" i="1" s="1"/>
  <c r="J29" i="1"/>
  <c r="H29" i="1"/>
  <c r="G29" i="1"/>
  <c r="F29" i="1"/>
  <c r="E29" i="1"/>
  <c r="I29" i="1" s="1"/>
  <c r="K29" i="1" s="1"/>
  <c r="K28" i="1"/>
  <c r="I28" i="1"/>
  <c r="K27" i="1"/>
  <c r="I27" i="1"/>
  <c r="I26" i="1"/>
  <c r="K26" i="1" s="1"/>
  <c r="K25" i="1"/>
  <c r="I25" i="1"/>
  <c r="K24" i="1"/>
  <c r="I24" i="1"/>
  <c r="J23" i="1"/>
  <c r="I23" i="1"/>
  <c r="K23" i="1" s="1"/>
  <c r="H23" i="1"/>
  <c r="G23" i="1"/>
  <c r="G22" i="1" s="1"/>
  <c r="F23" i="1"/>
  <c r="E23" i="1"/>
  <c r="J22" i="1"/>
  <c r="H22" i="1"/>
  <c r="F22" i="1"/>
  <c r="E22" i="1"/>
  <c r="I22" i="1" s="1"/>
  <c r="K22" i="1" s="1"/>
  <c r="K21" i="1"/>
  <c r="I21" i="1"/>
  <c r="K20" i="1"/>
  <c r="I20" i="1"/>
  <c r="J19" i="1"/>
  <c r="I19" i="1"/>
  <c r="K19" i="1" s="1"/>
  <c r="H19" i="1"/>
  <c r="G19" i="1"/>
  <c r="F19" i="1"/>
  <c r="E19" i="1"/>
  <c r="I18" i="1"/>
  <c r="K18" i="1" s="1"/>
  <c r="J17" i="1"/>
  <c r="H17" i="1"/>
  <c r="G17" i="1"/>
  <c r="F17" i="1"/>
  <c r="F11" i="1" s="1"/>
  <c r="E17" i="1"/>
  <c r="I17" i="1" s="1"/>
  <c r="K17" i="1" s="1"/>
  <c r="K16" i="1"/>
  <c r="I16" i="1"/>
  <c r="I15" i="1"/>
  <c r="K15" i="1" s="1"/>
  <c r="K14" i="1"/>
  <c r="I14" i="1"/>
  <c r="K13" i="1"/>
  <c r="I13" i="1"/>
  <c r="J12" i="1"/>
  <c r="I12" i="1"/>
  <c r="K12" i="1" s="1"/>
  <c r="H12" i="1"/>
  <c r="G12" i="1"/>
  <c r="G11" i="1" s="1"/>
  <c r="F12" i="1"/>
  <c r="E12" i="1"/>
  <c r="J11" i="1"/>
  <c r="H11" i="1"/>
  <c r="E11" i="1"/>
  <c r="K10" i="1"/>
  <c r="I10" i="1"/>
  <c r="J9" i="1"/>
  <c r="H9" i="1"/>
  <c r="G9" i="1"/>
  <c r="F9" i="1"/>
  <c r="E9" i="1"/>
  <c r="I9" i="1" s="1"/>
  <c r="K9" i="1" s="1"/>
  <c r="I8" i="1"/>
  <c r="K8" i="1" s="1"/>
  <c r="J7" i="1"/>
  <c r="J45" i="1" s="1"/>
  <c r="J101" i="1" s="1"/>
  <c r="J109" i="1" s="1"/>
  <c r="H7" i="1"/>
  <c r="H45" i="1" s="1"/>
  <c r="G7" i="1"/>
  <c r="F7" i="1"/>
  <c r="E7" i="1"/>
  <c r="I7" i="1" s="1"/>
  <c r="K7" i="1" s="1"/>
  <c r="I106" i="1" l="1"/>
  <c r="K106" i="1" s="1"/>
  <c r="K108" i="1" s="1"/>
  <c r="E108" i="1"/>
  <c r="I108" i="1" s="1"/>
  <c r="F45" i="1"/>
  <c r="F101" i="1" s="1"/>
  <c r="F109" i="1" s="1"/>
  <c r="I11" i="1"/>
  <c r="K11" i="1" s="1"/>
  <c r="G45" i="1"/>
  <c r="G101" i="1" s="1"/>
  <c r="G109" i="1" s="1"/>
  <c r="H101" i="1"/>
  <c r="H109" i="1" s="1"/>
  <c r="I42" i="1"/>
  <c r="K42" i="1" s="1"/>
  <c r="H100" i="1"/>
  <c r="I46" i="1"/>
  <c r="K46" i="1" s="1"/>
  <c r="I94" i="1"/>
  <c r="K94" i="1" s="1"/>
  <c r="E45" i="1"/>
  <c r="E100" i="1"/>
  <c r="I100" i="1" s="1"/>
  <c r="K100" i="1" s="1"/>
  <c r="I36" i="1"/>
  <c r="K36" i="1" s="1"/>
  <c r="E101" i="1" l="1"/>
  <c r="I45" i="1"/>
  <c r="K45" i="1" s="1"/>
  <c r="K101" i="1" s="1"/>
  <c r="K109" i="1" s="1"/>
  <c r="E109" i="1" l="1"/>
  <c r="I109" i="1" s="1"/>
  <c r="I101" i="1"/>
</calcChain>
</file>

<file path=xl/sharedStrings.xml><?xml version="1.0" encoding="utf-8"?>
<sst xmlns="http://schemas.openxmlformats.org/spreadsheetml/2006/main" count="122" uniqueCount="120">
  <si>
    <t>別紙３（⑪）</t>
    <rPh sb="0" eb="2">
      <t>ベッシ</t>
    </rPh>
    <phoneticPr fontId="3"/>
  </si>
  <si>
    <t>法人事業部  事業活動明細書</t>
    <phoneticPr fontId="3"/>
  </si>
  <si>
    <t>（自）令和4年4月1日  （至）令和5年3月31日</t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</si>
  <si>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</si>
  <si>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</si>
  <si>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サービス区分</t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</si>
  <si>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</si>
  <si>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</si>
  <si>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拠点区分合計</t>
    <rPh sb="0" eb="2">
      <t>キョテン</t>
    </rPh>
    <rPh sb="2" eb="4">
      <t>クブン</t>
    </rPh>
    <rPh sb="4" eb="6">
      <t>ゴウケイ</t>
    </rPh>
    <phoneticPr fontId="1"/>
  </si>
  <si>
    <t>本部経理区分_社会福祉法人泊村社会福祉協議会　法人運営事業</t>
    <phoneticPr fontId="2"/>
  </si>
  <si>
    <t>本部経理区分_共同募金配分金事業</t>
  </si>
  <si>
    <t>本部経理区分_愛情資金貸付事業</t>
  </si>
  <si>
    <t>本部経理区分_泊村在宅老人デイサービスセンター</t>
  </si>
  <si>
    <t>サービス活動増減の部</t>
  </si>
  <si>
    <t>収益</t>
  </si>
  <si>
    <t>会費収益</t>
  </si>
  <si>
    <t>　一般会費収益</t>
  </si>
  <si>
    <t>寄附金収益</t>
  </si>
  <si>
    <t>　経常経費寄附金収益</t>
  </si>
  <si>
    <t>経常経費補助金収益</t>
  </si>
  <si>
    <t>　市区町村補助金収益</t>
  </si>
  <si>
    <t>　　人件費等補助金収益</t>
  </si>
  <si>
    <t>　　地域活動推進事業補助金収益</t>
  </si>
  <si>
    <t>　　福祉振興事業補助金収益</t>
  </si>
  <si>
    <t>　　訪問介護事業補助金収益</t>
  </si>
  <si>
    <t>　その他の補助金収益</t>
  </si>
  <si>
    <t>　　歳末助け合い運動推進助成金</t>
  </si>
  <si>
    <t>　共同募金配分金収益</t>
  </si>
  <si>
    <t>　　一般募金配分金収益</t>
  </si>
  <si>
    <t>　　歳末たすけあい配分金収益</t>
  </si>
  <si>
    <t>受託金収益</t>
  </si>
  <si>
    <t>　市区町村受託金収益</t>
  </si>
  <si>
    <t>　　愛のふれあい訪問活動事業受託金収益</t>
  </si>
  <si>
    <t>　　配食サービス事業受託金収益</t>
  </si>
  <si>
    <t>　　デイサービス事業受託金収益</t>
  </si>
  <si>
    <t>　　受託事業収益</t>
  </si>
  <si>
    <t>　　ミニデイサービス事業受託金収益</t>
  </si>
  <si>
    <t>　都道府県社協受託金収益</t>
  </si>
  <si>
    <t>　　日常生活自立支援事業受託金収益</t>
  </si>
  <si>
    <t>　　生活福祉資金貸付事業受託金収益</t>
  </si>
  <si>
    <t>　　その他の受託金収益</t>
  </si>
  <si>
    <t>事業収益</t>
  </si>
  <si>
    <t>　手数料収益</t>
  </si>
  <si>
    <t>介護保険事業収益</t>
  </si>
  <si>
    <t>　居宅介護料収益</t>
  </si>
  <si>
    <t>　　介護報酬収益</t>
  </si>
  <si>
    <t>　　介護予防報酬収益</t>
  </si>
  <si>
    <t>　居宅介護料収益(利用者負担金収益)</t>
  </si>
  <si>
    <t>　　介護負担金収益(一般)</t>
  </si>
  <si>
    <t>　　介護予防負担金収益(一般)</t>
  </si>
  <si>
    <t>障害福祉サービス等事業収益</t>
  </si>
  <si>
    <t>　自立支援給付費収益</t>
  </si>
  <si>
    <t>　　介護給付費収益</t>
  </si>
  <si>
    <t>サービス活動収益計（１）</t>
  </si>
  <si>
    <t>費用</t>
  </si>
  <si>
    <t>人件費</t>
  </si>
  <si>
    <t>　職員給料</t>
  </si>
  <si>
    <t>　職員賞与</t>
  </si>
  <si>
    <t>　賞与引当金繰入</t>
  </si>
  <si>
    <t>　非常勤職員給与</t>
  </si>
  <si>
    <t>　退職給付費用</t>
  </si>
  <si>
    <t>　法定福利費</t>
  </si>
  <si>
    <t>事業費</t>
  </si>
  <si>
    <t>　給食費</t>
  </si>
  <si>
    <t>　介護用品費</t>
  </si>
  <si>
    <t>　保健衛生費</t>
  </si>
  <si>
    <t>　教養娯楽費</t>
  </si>
  <si>
    <t>　水道光熱費</t>
  </si>
  <si>
    <t>　燃料費</t>
  </si>
  <si>
    <t>　消耗器具備品費</t>
  </si>
  <si>
    <t>　保険料</t>
  </si>
  <si>
    <t>　賃借料</t>
  </si>
  <si>
    <t>　車輌費</t>
  </si>
  <si>
    <t>　地域活動推進事業費</t>
  </si>
  <si>
    <t>　福祉振興推進事業費</t>
  </si>
  <si>
    <t>　道受託事業委託費</t>
  </si>
  <si>
    <t>　村受託事業費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</si>
  <si>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</si>
  <si>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</si>
  <si>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</si>
  <si>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</si>
  <si>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</si>
  <si>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</si>
  <si>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</si>
  <si>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</si>
  <si>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</si>
  <si>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</si>
  <si>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業務委託費</t>
  </si>
  <si>
    <t>　手数料</t>
  </si>
  <si>
    <t>　租税公課</t>
  </si>
  <si>
    <t>　保守料</t>
  </si>
  <si>
    <t>　渉外費</t>
  </si>
  <si>
    <t>　諸会費</t>
  </si>
  <si>
    <t>　雑費</t>
  </si>
  <si>
    <t>共同募金配分金事業費</t>
  </si>
  <si>
    <t>　一般募金配分金事業費</t>
  </si>
  <si>
    <t>　　老人福祉活動費</t>
  </si>
  <si>
    <t>　　障害児・者福祉活動費</t>
  </si>
  <si>
    <t>　　児童・青少年福祉活動費</t>
  </si>
  <si>
    <t>　　児童活動推進事業</t>
  </si>
  <si>
    <t>　　福祉だより発行推進事業</t>
  </si>
  <si>
    <t>　歳末たすけあい配分金事業費</t>
  </si>
  <si>
    <t>助成金費用</t>
  </si>
  <si>
    <t>　助成金費用</t>
  </si>
  <si>
    <t>　　歳末見舞金配分事業費</t>
  </si>
  <si>
    <t>減価償却費</t>
  </si>
  <si>
    <t>　減価償却費</t>
  </si>
  <si>
    <t>国庫補助金等特別積立金取崩額</t>
  </si>
  <si>
    <t>　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</si>
  <si>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</si>
  <si>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</si>
  <si>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</si>
  <si>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</si>
  <si>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　受取利息配当金収益</t>
  </si>
  <si>
    <t>その他のサービス活動外収益</t>
  </si>
  <si>
    <t>　雑収益</t>
  </si>
  <si>
    <t>サービス活動外収益計（４）</t>
  </si>
  <si>
    <t>サービス活動外費用計（５）</t>
  </si>
  <si>
    <t>サービス活動外増減差額（６）＝（４）－（５）</t>
  </si>
  <si>
    <t>経常増減差額（７）＝（３）＋（６）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</si>
</sst>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textRotation="255"/>
    </xf>
    <xf numFmtId="0" fontId="7" fillId="0" borderId="5" xfId="2" applyFont="1" applyBorder="1" applyAlignment="1">
      <alignment horizontal="left" vertical="top" shrinkToFit="1"/>
    </xf>
    <xf numFmtId="176" fontId="9" fillId="0" borderId="5" xfId="2" applyNumberFormat="1" applyFont="1" applyBorder="1" applyAlignment="1" applyProtection="1">
      <alignment vertical="top" shrinkToFit="1"/>
      <protection locked="0"/>
    </xf>
    <xf numFmtId="0" fontId="7" fillId="0" borderId="11" xfId="2" applyFont="1" applyBorder="1" applyAlignment="1">
      <alignment horizontal="left" vertical="center" textRotation="255"/>
    </xf>
    <xf numFmtId="0" fontId="7" fillId="0" borderId="11" xfId="2" applyFont="1" applyBorder="1" applyAlignment="1">
      <alignment horizontal="left" vertical="top" shrinkToFit="1"/>
    </xf>
    <xf numFmtId="176" fontId="9" fillId="0" borderId="11" xfId="2" applyNumberFormat="1" applyFont="1" applyBorder="1" applyAlignment="1" applyProtection="1">
      <alignment vertical="top" shrinkToFit="1"/>
      <protection locked="0"/>
    </xf>
    <xf numFmtId="0" fontId="7" fillId="0" borderId="10" xfId="2" applyFont="1" applyBorder="1" applyAlignment="1">
      <alignment horizontal="left" vertical="center" textRotation="255"/>
    </xf>
    <xf numFmtId="0" fontId="7" fillId="0" borderId="9" xfId="2" applyFont="1" applyBorder="1" applyAlignment="1">
      <alignment horizontal="left" vertical="top" shrinkToFit="1"/>
    </xf>
    <xf numFmtId="176" fontId="9" fillId="0" borderId="9" xfId="2" applyNumberFormat="1" applyFont="1" applyBorder="1" applyAlignment="1" applyProtection="1">
      <alignment vertical="top" shrinkToFit="1"/>
      <protection locked="0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13" xfId="2" applyNumberFormat="1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horizontal="left" vertical="center" textRotation="255"/>
    </xf>
    <xf numFmtId="0" fontId="7" fillId="0" borderId="8" xfId="2" applyFont="1" applyBorder="1" applyAlignment="1">
      <alignment vertical="center" shrinkToFit="1"/>
    </xf>
    <xf numFmtId="176" fontId="9" fillId="0" borderId="8" xfId="2" applyNumberFormat="1" applyFont="1" applyBorder="1" applyAlignment="1" applyProtection="1">
      <alignment vertical="center" shrinkToFit="1"/>
      <protection locked="0"/>
    </xf>
    <xf numFmtId="0" fontId="7" fillId="0" borderId="15" xfId="2" applyFont="1" applyBorder="1" applyAlignment="1">
      <alignment vertical="center"/>
    </xf>
  </cellXfs>
  <cellStyles count="3">
    <cellStyle name="標準" xfId="0" builtinId="0"/>
    <cellStyle name="標準 2" xfId="2" xr:uid="{5A96E34F-1BAA-4DCD-A013-C9A96A3FF64C}"/>
    <cellStyle name="標準 3" xfId="1" xr:uid="{A6C8D9F2-4990-4D53-932E-AFFE438F9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AC23-A61B-4643-8B2A-17021860C026}">
  <sheetPr>
    <pageSetUpPr fitToPage="1"/>
  </sheetPr>
  <dimension ref="B1:K109"/>
  <sheetViews>
    <sheetView showGridLines="0" tabSelected="1" workbookViewId="0"/>
  </sheetViews>
  <sheetFormatPr defaultRowHeight="18.75" x14ac:dyDescent="0.4"/>
  <cols>
    <col min="1" max="3" width="2.875" customWidth="1"/>
    <col min="4" max="4" width="44.375" customWidth="1"/>
    <col min="5" max="11" width="20.75" customWidth="1"/>
  </cols>
  <sheetData>
    <row r="1" spans="2:11" ht="21" x14ac:dyDescent="0.4">
      <c r="B1" s="1"/>
      <c r="C1" s="1"/>
      <c r="D1" s="1"/>
      <c r="E1" s="1"/>
      <c r="F1" s="1"/>
      <c r="G1" s="1"/>
      <c r="H1" s="1"/>
      <c r="J1" s="2"/>
      <c r="K1" s="3" t="s">
        <v>0</v>
      </c>
    </row>
    <row r="2" spans="2:11" ht="21" x14ac:dyDescent="0.4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4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2:11" x14ac:dyDescent="0.4">
      <c r="B4" s="6"/>
      <c r="C4" s="6"/>
      <c r="D4" s="6"/>
      <c r="E4" s="6"/>
      <c r="F4" s="6"/>
      <c r="G4" s="6"/>
      <c r="H4" s="6"/>
      <c r="I4" s="7"/>
      <c r="J4" s="7"/>
      <c r="K4" s="6" t="s">
        <v>3</v>
      </c>
    </row>
    <row r="5" spans="2:11" x14ac:dyDescent="0.4">
      <c r="B5" s="8" t="s">
        <v>4</v>
      </c>
      <c r="C5" s="9"/>
      <c r="D5" s="10"/>
      <c r="E5" s="11" t="s">
        <v>5</v>
      </c>
      <c r="F5" s="12"/>
      <c r="G5" s="12"/>
      <c r="H5" s="12"/>
      <c r="I5" s="13" t="s">
        <v>6</v>
      </c>
      <c r="J5" s="13" t="s">
        <v>7</v>
      </c>
      <c r="K5" s="13" t="s">
        <v>8</v>
      </c>
    </row>
    <row r="6" spans="2:11" ht="85.5" x14ac:dyDescent="0.4">
      <c r="B6" s="14"/>
      <c r="C6" s="15"/>
      <c r="D6" s="16"/>
      <c r="E6" s="17" t="s">
        <v>9</v>
      </c>
      <c r="F6" s="18" t="s">
        <v>10</v>
      </c>
      <c r="G6" s="18" t="s">
        <v>11</v>
      </c>
      <c r="H6" s="18" t="s">
        <v>12</v>
      </c>
      <c r="I6" s="19"/>
      <c r="J6" s="19"/>
      <c r="K6" s="19"/>
    </row>
    <row r="7" spans="2:11" x14ac:dyDescent="0.4">
      <c r="B7" s="20" t="s">
        <v>13</v>
      </c>
      <c r="C7" s="20" t="s">
        <v>14</v>
      </c>
      <c r="D7" s="21" t="s">
        <v>15</v>
      </c>
      <c r="E7" s="22">
        <f>+E8</f>
        <v>675000</v>
      </c>
      <c r="F7" s="22">
        <f>+F8</f>
        <v>0</v>
      </c>
      <c r="G7" s="22">
        <f>+G8</f>
        <v>0</v>
      </c>
      <c r="H7" s="22">
        <f>+H8</f>
        <v>0</v>
      </c>
      <c r="I7" s="22">
        <f>+E7+F7+G7+H7</f>
        <v>675000</v>
      </c>
      <c r="J7" s="22">
        <f>+J8</f>
        <v>0</v>
      </c>
      <c r="K7" s="22">
        <f>I7-ABS(J7)</f>
        <v>675000</v>
      </c>
    </row>
    <row r="8" spans="2:11" x14ac:dyDescent="0.4">
      <c r="B8" s="23"/>
      <c r="C8" s="23"/>
      <c r="D8" s="24" t="s">
        <v>16</v>
      </c>
      <c r="E8" s="25">
        <v>675000</v>
      </c>
      <c r="F8" s="25"/>
      <c r="G8" s="25"/>
      <c r="H8" s="25"/>
      <c r="I8" s="25">
        <f t="shared" ref="I8:I71" si="0">+E8+F8+G8+H8</f>
        <v>675000</v>
      </c>
      <c r="J8" s="25"/>
      <c r="K8" s="25">
        <f t="shared" ref="K8:K71" si="1">I8-ABS(J8)</f>
        <v>675000</v>
      </c>
    </row>
    <row r="9" spans="2:11" x14ac:dyDescent="0.4">
      <c r="B9" s="23"/>
      <c r="C9" s="23"/>
      <c r="D9" s="24" t="s">
        <v>17</v>
      </c>
      <c r="E9" s="25">
        <f>+E10</f>
        <v>100000</v>
      </c>
      <c r="F9" s="25">
        <f>+F10</f>
        <v>0</v>
      </c>
      <c r="G9" s="25">
        <f>+G10</f>
        <v>0</v>
      </c>
      <c r="H9" s="25">
        <f>+H10</f>
        <v>0</v>
      </c>
      <c r="I9" s="25">
        <f t="shared" si="0"/>
        <v>100000</v>
      </c>
      <c r="J9" s="25">
        <f>+J10</f>
        <v>0</v>
      </c>
      <c r="K9" s="25">
        <f t="shared" si="1"/>
        <v>100000</v>
      </c>
    </row>
    <row r="10" spans="2:11" x14ac:dyDescent="0.4">
      <c r="B10" s="23"/>
      <c r="C10" s="23"/>
      <c r="D10" s="24" t="s">
        <v>18</v>
      </c>
      <c r="E10" s="25">
        <v>100000</v>
      </c>
      <c r="F10" s="25"/>
      <c r="G10" s="25"/>
      <c r="H10" s="25"/>
      <c r="I10" s="25">
        <f t="shared" si="0"/>
        <v>100000</v>
      </c>
      <c r="J10" s="25"/>
      <c r="K10" s="25">
        <f t="shared" si="1"/>
        <v>100000</v>
      </c>
    </row>
    <row r="11" spans="2:11" x14ac:dyDescent="0.4">
      <c r="B11" s="23"/>
      <c r="C11" s="23"/>
      <c r="D11" s="24" t="s">
        <v>19</v>
      </c>
      <c r="E11" s="25">
        <f>+E12+E17+E19</f>
        <v>29534342</v>
      </c>
      <c r="F11" s="25">
        <f>+F12+F17+F19</f>
        <v>0</v>
      </c>
      <c r="G11" s="25">
        <f>+G12+G17+G19</f>
        <v>0</v>
      </c>
      <c r="H11" s="25">
        <f>+H12+H17+H19</f>
        <v>0</v>
      </c>
      <c r="I11" s="25">
        <f t="shared" si="0"/>
        <v>29534342</v>
      </c>
      <c r="J11" s="25">
        <f>+J12+J17+J19</f>
        <v>0</v>
      </c>
      <c r="K11" s="25">
        <f t="shared" si="1"/>
        <v>29534342</v>
      </c>
    </row>
    <row r="12" spans="2:11" x14ac:dyDescent="0.4">
      <c r="B12" s="23"/>
      <c r="C12" s="23"/>
      <c r="D12" s="24" t="s">
        <v>20</v>
      </c>
      <c r="E12" s="25">
        <f>+E13+E14+E15+E16</f>
        <v>29134127</v>
      </c>
      <c r="F12" s="25">
        <f>+F13+F14+F15+F16</f>
        <v>0</v>
      </c>
      <c r="G12" s="25">
        <f>+G13+G14+G15+G16</f>
        <v>0</v>
      </c>
      <c r="H12" s="25">
        <f>+H13+H14+H15+H16</f>
        <v>0</v>
      </c>
      <c r="I12" s="25">
        <f t="shared" si="0"/>
        <v>29134127</v>
      </c>
      <c r="J12" s="25">
        <f>+J13+J14+J15+J16</f>
        <v>0</v>
      </c>
      <c r="K12" s="25">
        <f t="shared" si="1"/>
        <v>29134127</v>
      </c>
    </row>
    <row r="13" spans="2:11" x14ac:dyDescent="0.4">
      <c r="B13" s="23"/>
      <c r="C13" s="23"/>
      <c r="D13" s="24" t="s">
        <v>21</v>
      </c>
      <c r="E13" s="25">
        <v>27939127</v>
      </c>
      <c r="F13" s="25"/>
      <c r="G13" s="25"/>
      <c r="H13" s="25"/>
      <c r="I13" s="25">
        <f t="shared" si="0"/>
        <v>27939127</v>
      </c>
      <c r="J13" s="25"/>
      <c r="K13" s="25">
        <f t="shared" si="1"/>
        <v>27939127</v>
      </c>
    </row>
    <row r="14" spans="2:11" x14ac:dyDescent="0.4">
      <c r="B14" s="23"/>
      <c r="C14" s="23"/>
      <c r="D14" s="24" t="s">
        <v>22</v>
      </c>
      <c r="E14" s="25">
        <v>50000</v>
      </c>
      <c r="F14" s="25"/>
      <c r="G14" s="25"/>
      <c r="H14" s="25"/>
      <c r="I14" s="25">
        <f t="shared" si="0"/>
        <v>50000</v>
      </c>
      <c r="J14" s="25"/>
      <c r="K14" s="25">
        <f t="shared" si="1"/>
        <v>50000</v>
      </c>
    </row>
    <row r="15" spans="2:11" x14ac:dyDescent="0.4">
      <c r="B15" s="23"/>
      <c r="C15" s="23"/>
      <c r="D15" s="24" t="s">
        <v>23</v>
      </c>
      <c r="E15" s="25">
        <v>1145000</v>
      </c>
      <c r="F15" s="25"/>
      <c r="G15" s="25"/>
      <c r="H15" s="25"/>
      <c r="I15" s="25">
        <f t="shared" si="0"/>
        <v>1145000</v>
      </c>
      <c r="J15" s="25"/>
      <c r="K15" s="25">
        <f t="shared" si="1"/>
        <v>1145000</v>
      </c>
    </row>
    <row r="16" spans="2:11" x14ac:dyDescent="0.4">
      <c r="B16" s="23"/>
      <c r="C16" s="23"/>
      <c r="D16" s="24" t="s">
        <v>24</v>
      </c>
      <c r="E16" s="25"/>
      <c r="F16" s="25"/>
      <c r="G16" s="25"/>
      <c r="H16" s="25"/>
      <c r="I16" s="25">
        <f t="shared" si="0"/>
        <v>0</v>
      </c>
      <c r="J16" s="25"/>
      <c r="K16" s="25">
        <f t="shared" si="1"/>
        <v>0</v>
      </c>
    </row>
    <row r="17" spans="2:11" x14ac:dyDescent="0.4">
      <c r="B17" s="23"/>
      <c r="C17" s="23"/>
      <c r="D17" s="24" t="s">
        <v>25</v>
      </c>
      <c r="E17" s="25">
        <f>+E18</f>
        <v>85000</v>
      </c>
      <c r="F17" s="25">
        <f>+F18</f>
        <v>0</v>
      </c>
      <c r="G17" s="25">
        <f>+G18</f>
        <v>0</v>
      </c>
      <c r="H17" s="25">
        <f>+H18</f>
        <v>0</v>
      </c>
      <c r="I17" s="25">
        <f t="shared" si="0"/>
        <v>85000</v>
      </c>
      <c r="J17" s="25">
        <f>+J18</f>
        <v>0</v>
      </c>
      <c r="K17" s="25">
        <f t="shared" si="1"/>
        <v>85000</v>
      </c>
    </row>
    <row r="18" spans="2:11" x14ac:dyDescent="0.4">
      <c r="B18" s="23"/>
      <c r="C18" s="23"/>
      <c r="D18" s="24" t="s">
        <v>26</v>
      </c>
      <c r="E18" s="25">
        <v>85000</v>
      </c>
      <c r="F18" s="25"/>
      <c r="G18" s="25"/>
      <c r="H18" s="25"/>
      <c r="I18" s="25">
        <f t="shared" si="0"/>
        <v>85000</v>
      </c>
      <c r="J18" s="25"/>
      <c r="K18" s="25">
        <f t="shared" si="1"/>
        <v>85000</v>
      </c>
    </row>
    <row r="19" spans="2:11" x14ac:dyDescent="0.4">
      <c r="B19" s="23"/>
      <c r="C19" s="23"/>
      <c r="D19" s="24" t="s">
        <v>27</v>
      </c>
      <c r="E19" s="25">
        <f>+E20+E21</f>
        <v>315215</v>
      </c>
      <c r="F19" s="25">
        <f>+F20+F21</f>
        <v>0</v>
      </c>
      <c r="G19" s="25">
        <f>+G20+G21</f>
        <v>0</v>
      </c>
      <c r="H19" s="25">
        <f>+H20+H21</f>
        <v>0</v>
      </c>
      <c r="I19" s="25">
        <f t="shared" si="0"/>
        <v>315215</v>
      </c>
      <c r="J19" s="25">
        <f>+J20+J21</f>
        <v>0</v>
      </c>
      <c r="K19" s="25">
        <f t="shared" si="1"/>
        <v>315215</v>
      </c>
    </row>
    <row r="20" spans="2:11" x14ac:dyDescent="0.4">
      <c r="B20" s="23"/>
      <c r="C20" s="23"/>
      <c r="D20" s="24" t="s">
        <v>28</v>
      </c>
      <c r="E20" s="25">
        <v>230215</v>
      </c>
      <c r="F20" s="25"/>
      <c r="G20" s="25"/>
      <c r="H20" s="25"/>
      <c r="I20" s="25">
        <f t="shared" si="0"/>
        <v>230215</v>
      </c>
      <c r="J20" s="25"/>
      <c r="K20" s="25">
        <f t="shared" si="1"/>
        <v>230215</v>
      </c>
    </row>
    <row r="21" spans="2:11" x14ac:dyDescent="0.4">
      <c r="B21" s="23"/>
      <c r="C21" s="23"/>
      <c r="D21" s="24" t="s">
        <v>29</v>
      </c>
      <c r="E21" s="25">
        <v>85000</v>
      </c>
      <c r="F21" s="25"/>
      <c r="G21" s="25"/>
      <c r="H21" s="25"/>
      <c r="I21" s="25">
        <f t="shared" si="0"/>
        <v>85000</v>
      </c>
      <c r="J21" s="25"/>
      <c r="K21" s="25">
        <f t="shared" si="1"/>
        <v>85000</v>
      </c>
    </row>
    <row r="22" spans="2:11" x14ac:dyDescent="0.4">
      <c r="B22" s="23"/>
      <c r="C22" s="23"/>
      <c r="D22" s="24" t="s">
        <v>30</v>
      </c>
      <c r="E22" s="25">
        <f>+E23+E29</f>
        <v>16394708</v>
      </c>
      <c r="F22" s="25">
        <f>+F23+F29</f>
        <v>0</v>
      </c>
      <c r="G22" s="25">
        <f>+G23+G29</f>
        <v>0</v>
      </c>
      <c r="H22" s="25">
        <f>+H23+H29</f>
        <v>41183742</v>
      </c>
      <c r="I22" s="25">
        <f t="shared" si="0"/>
        <v>57578450</v>
      </c>
      <c r="J22" s="25">
        <f>+J23+J29</f>
        <v>0</v>
      </c>
      <c r="K22" s="25">
        <f t="shared" si="1"/>
        <v>57578450</v>
      </c>
    </row>
    <row r="23" spans="2:11" x14ac:dyDescent="0.4">
      <c r="B23" s="23"/>
      <c r="C23" s="23"/>
      <c r="D23" s="24" t="s">
        <v>31</v>
      </c>
      <c r="E23" s="25">
        <f>+E24+E25+E26+E27+E28</f>
        <v>15678291</v>
      </c>
      <c r="F23" s="25">
        <f>+F24+F25+F26+F27+F28</f>
        <v>0</v>
      </c>
      <c r="G23" s="25">
        <f>+G24+G25+G26+G27+G28</f>
        <v>0</v>
      </c>
      <c r="H23" s="25">
        <f>+H24+H25+H26+H27+H28</f>
        <v>41183742</v>
      </c>
      <c r="I23" s="25">
        <f t="shared" si="0"/>
        <v>56862033</v>
      </c>
      <c r="J23" s="25">
        <f>+J24+J25+J26+J27+J28</f>
        <v>0</v>
      </c>
      <c r="K23" s="25">
        <f t="shared" si="1"/>
        <v>56862033</v>
      </c>
    </row>
    <row r="24" spans="2:11" x14ac:dyDescent="0.4">
      <c r="B24" s="23"/>
      <c r="C24" s="23"/>
      <c r="D24" s="24" t="s">
        <v>32</v>
      </c>
      <c r="E24" s="25">
        <v>1460511</v>
      </c>
      <c r="F24" s="25"/>
      <c r="G24" s="25"/>
      <c r="H24" s="25"/>
      <c r="I24" s="25">
        <f t="shared" si="0"/>
        <v>1460511</v>
      </c>
      <c r="J24" s="25"/>
      <c r="K24" s="25">
        <f t="shared" si="1"/>
        <v>1460511</v>
      </c>
    </row>
    <row r="25" spans="2:11" x14ac:dyDescent="0.4">
      <c r="B25" s="23"/>
      <c r="C25" s="23"/>
      <c r="D25" s="24" t="s">
        <v>33</v>
      </c>
      <c r="E25" s="25">
        <v>12013200</v>
      </c>
      <c r="F25" s="25"/>
      <c r="G25" s="25"/>
      <c r="H25" s="25"/>
      <c r="I25" s="25">
        <f t="shared" si="0"/>
        <v>12013200</v>
      </c>
      <c r="J25" s="25"/>
      <c r="K25" s="25">
        <f t="shared" si="1"/>
        <v>12013200</v>
      </c>
    </row>
    <row r="26" spans="2:11" x14ac:dyDescent="0.4">
      <c r="B26" s="23"/>
      <c r="C26" s="23"/>
      <c r="D26" s="24" t="s">
        <v>34</v>
      </c>
      <c r="E26" s="25"/>
      <c r="F26" s="25"/>
      <c r="G26" s="25"/>
      <c r="H26" s="25">
        <v>39656742</v>
      </c>
      <c r="I26" s="25">
        <f t="shared" si="0"/>
        <v>39656742</v>
      </c>
      <c r="J26" s="25"/>
      <c r="K26" s="25">
        <f t="shared" si="1"/>
        <v>39656742</v>
      </c>
    </row>
    <row r="27" spans="2:11" x14ac:dyDescent="0.4">
      <c r="B27" s="23"/>
      <c r="C27" s="23"/>
      <c r="D27" s="24" t="s">
        <v>35</v>
      </c>
      <c r="E27" s="25">
        <v>2204580</v>
      </c>
      <c r="F27" s="25"/>
      <c r="G27" s="25"/>
      <c r="H27" s="25"/>
      <c r="I27" s="25">
        <f t="shared" si="0"/>
        <v>2204580</v>
      </c>
      <c r="J27" s="25"/>
      <c r="K27" s="25">
        <f t="shared" si="1"/>
        <v>2204580</v>
      </c>
    </row>
    <row r="28" spans="2:11" x14ac:dyDescent="0.4">
      <c r="B28" s="23"/>
      <c r="C28" s="23"/>
      <c r="D28" s="24" t="s">
        <v>36</v>
      </c>
      <c r="E28" s="25"/>
      <c r="F28" s="25"/>
      <c r="G28" s="25"/>
      <c r="H28" s="25">
        <v>1527000</v>
      </c>
      <c r="I28" s="25">
        <f t="shared" si="0"/>
        <v>1527000</v>
      </c>
      <c r="J28" s="25"/>
      <c r="K28" s="25">
        <f t="shared" si="1"/>
        <v>1527000</v>
      </c>
    </row>
    <row r="29" spans="2:11" x14ac:dyDescent="0.4">
      <c r="B29" s="23"/>
      <c r="C29" s="23"/>
      <c r="D29" s="24" t="s">
        <v>37</v>
      </c>
      <c r="E29" s="25">
        <f>+E30+E31+E32</f>
        <v>716417</v>
      </c>
      <c r="F29" s="25">
        <f>+F30+F31+F32</f>
        <v>0</v>
      </c>
      <c r="G29" s="25">
        <f>+G30+G31+G32</f>
        <v>0</v>
      </c>
      <c r="H29" s="25">
        <f>+H30+H31+H32</f>
        <v>0</v>
      </c>
      <c r="I29" s="25">
        <f t="shared" si="0"/>
        <v>716417</v>
      </c>
      <c r="J29" s="25">
        <f>+J30+J31+J32</f>
        <v>0</v>
      </c>
      <c r="K29" s="25">
        <f t="shared" si="1"/>
        <v>716417</v>
      </c>
    </row>
    <row r="30" spans="2:11" x14ac:dyDescent="0.4">
      <c r="B30" s="23"/>
      <c r="C30" s="23"/>
      <c r="D30" s="24" t="s">
        <v>38</v>
      </c>
      <c r="E30" s="25"/>
      <c r="F30" s="25"/>
      <c r="G30" s="25"/>
      <c r="H30" s="25"/>
      <c r="I30" s="25">
        <f t="shared" si="0"/>
        <v>0</v>
      </c>
      <c r="J30" s="25"/>
      <c r="K30" s="25">
        <f t="shared" si="1"/>
        <v>0</v>
      </c>
    </row>
    <row r="31" spans="2:11" x14ac:dyDescent="0.4">
      <c r="B31" s="23"/>
      <c r="C31" s="23"/>
      <c r="D31" s="24" t="s">
        <v>39</v>
      </c>
      <c r="E31" s="25">
        <v>692417</v>
      </c>
      <c r="F31" s="25"/>
      <c r="G31" s="25"/>
      <c r="H31" s="25"/>
      <c r="I31" s="25">
        <f t="shared" si="0"/>
        <v>692417</v>
      </c>
      <c r="J31" s="25"/>
      <c r="K31" s="25">
        <f t="shared" si="1"/>
        <v>692417</v>
      </c>
    </row>
    <row r="32" spans="2:11" x14ac:dyDescent="0.4">
      <c r="B32" s="23"/>
      <c r="C32" s="23"/>
      <c r="D32" s="24" t="s">
        <v>40</v>
      </c>
      <c r="E32" s="25">
        <v>24000</v>
      </c>
      <c r="F32" s="25"/>
      <c r="G32" s="25"/>
      <c r="H32" s="25"/>
      <c r="I32" s="25">
        <f t="shared" si="0"/>
        <v>24000</v>
      </c>
      <c r="J32" s="25"/>
      <c r="K32" s="25">
        <f t="shared" si="1"/>
        <v>24000</v>
      </c>
    </row>
    <row r="33" spans="2:11" x14ac:dyDescent="0.4">
      <c r="B33" s="23"/>
      <c r="C33" s="23"/>
      <c r="D33" s="24" t="s">
        <v>41</v>
      </c>
      <c r="E33" s="25">
        <f>+E34</f>
        <v>133480</v>
      </c>
      <c r="F33" s="25">
        <f>+F34</f>
        <v>0</v>
      </c>
      <c r="G33" s="25">
        <f>+G34</f>
        <v>0</v>
      </c>
      <c r="H33" s="25">
        <f>+H34</f>
        <v>0</v>
      </c>
      <c r="I33" s="25">
        <f t="shared" si="0"/>
        <v>133480</v>
      </c>
      <c r="J33" s="25">
        <f>+J34</f>
        <v>0</v>
      </c>
      <c r="K33" s="25">
        <f t="shared" si="1"/>
        <v>133480</v>
      </c>
    </row>
    <row r="34" spans="2:11" x14ac:dyDescent="0.4">
      <c r="B34" s="23"/>
      <c r="C34" s="23"/>
      <c r="D34" s="24" t="s">
        <v>42</v>
      </c>
      <c r="E34" s="25">
        <v>133480</v>
      </c>
      <c r="F34" s="25"/>
      <c r="G34" s="25"/>
      <c r="H34" s="25"/>
      <c r="I34" s="25">
        <f t="shared" si="0"/>
        <v>133480</v>
      </c>
      <c r="J34" s="25"/>
      <c r="K34" s="25">
        <f t="shared" si="1"/>
        <v>133480</v>
      </c>
    </row>
    <row r="35" spans="2:11" x14ac:dyDescent="0.4">
      <c r="B35" s="23"/>
      <c r="C35" s="23"/>
      <c r="D35" s="24" t="s">
        <v>43</v>
      </c>
      <c r="E35" s="25">
        <f>+E36+E39</f>
        <v>0</v>
      </c>
      <c r="F35" s="25">
        <f>+F36+F39</f>
        <v>0</v>
      </c>
      <c r="G35" s="25">
        <f>+G36+G39</f>
        <v>0</v>
      </c>
      <c r="H35" s="25">
        <f>+H36+H39</f>
        <v>0</v>
      </c>
      <c r="I35" s="25">
        <f t="shared" si="0"/>
        <v>0</v>
      </c>
      <c r="J35" s="25">
        <f>+J36+J39</f>
        <v>0</v>
      </c>
      <c r="K35" s="25">
        <f t="shared" si="1"/>
        <v>0</v>
      </c>
    </row>
    <row r="36" spans="2:11" x14ac:dyDescent="0.4">
      <c r="B36" s="23"/>
      <c r="C36" s="23"/>
      <c r="D36" s="24" t="s">
        <v>44</v>
      </c>
      <c r="E36" s="25">
        <f>+E37+E38</f>
        <v>0</v>
      </c>
      <c r="F36" s="25">
        <f>+F37+F38</f>
        <v>0</v>
      </c>
      <c r="G36" s="25">
        <f>+G37+G38</f>
        <v>0</v>
      </c>
      <c r="H36" s="25">
        <f>+H37+H38</f>
        <v>0</v>
      </c>
      <c r="I36" s="25">
        <f t="shared" si="0"/>
        <v>0</v>
      </c>
      <c r="J36" s="25">
        <f>+J37+J38</f>
        <v>0</v>
      </c>
      <c r="K36" s="25">
        <f t="shared" si="1"/>
        <v>0</v>
      </c>
    </row>
    <row r="37" spans="2:11" x14ac:dyDescent="0.4">
      <c r="B37" s="23"/>
      <c r="C37" s="23"/>
      <c r="D37" s="24" t="s">
        <v>45</v>
      </c>
      <c r="E37" s="25"/>
      <c r="F37" s="25"/>
      <c r="G37" s="25"/>
      <c r="H37" s="25"/>
      <c r="I37" s="25">
        <f t="shared" si="0"/>
        <v>0</v>
      </c>
      <c r="J37" s="25"/>
      <c r="K37" s="25">
        <f t="shared" si="1"/>
        <v>0</v>
      </c>
    </row>
    <row r="38" spans="2:11" x14ac:dyDescent="0.4">
      <c r="B38" s="23"/>
      <c r="C38" s="23"/>
      <c r="D38" s="24" t="s">
        <v>46</v>
      </c>
      <c r="E38" s="25"/>
      <c r="F38" s="25"/>
      <c r="G38" s="25"/>
      <c r="H38" s="25"/>
      <c r="I38" s="25">
        <f t="shared" si="0"/>
        <v>0</v>
      </c>
      <c r="J38" s="25"/>
      <c r="K38" s="25">
        <f t="shared" si="1"/>
        <v>0</v>
      </c>
    </row>
    <row r="39" spans="2:11" x14ac:dyDescent="0.4">
      <c r="B39" s="23"/>
      <c r="C39" s="23"/>
      <c r="D39" s="24" t="s">
        <v>47</v>
      </c>
      <c r="E39" s="25">
        <f>+E40+E41</f>
        <v>0</v>
      </c>
      <c r="F39" s="25">
        <f>+F40+F41</f>
        <v>0</v>
      </c>
      <c r="G39" s="25">
        <f>+G40+G41</f>
        <v>0</v>
      </c>
      <c r="H39" s="25">
        <f>+H40+H41</f>
        <v>0</v>
      </c>
      <c r="I39" s="25">
        <f t="shared" si="0"/>
        <v>0</v>
      </c>
      <c r="J39" s="25">
        <f>+J40+J41</f>
        <v>0</v>
      </c>
      <c r="K39" s="25">
        <f t="shared" si="1"/>
        <v>0</v>
      </c>
    </row>
    <row r="40" spans="2:11" x14ac:dyDescent="0.4">
      <c r="B40" s="23"/>
      <c r="C40" s="23"/>
      <c r="D40" s="24" t="s">
        <v>48</v>
      </c>
      <c r="E40" s="25"/>
      <c r="F40" s="25"/>
      <c r="G40" s="25"/>
      <c r="H40" s="25"/>
      <c r="I40" s="25">
        <f t="shared" si="0"/>
        <v>0</v>
      </c>
      <c r="J40" s="25"/>
      <c r="K40" s="25">
        <f t="shared" si="1"/>
        <v>0</v>
      </c>
    </row>
    <row r="41" spans="2:11" x14ac:dyDescent="0.4">
      <c r="B41" s="23"/>
      <c r="C41" s="23"/>
      <c r="D41" s="24" t="s">
        <v>49</v>
      </c>
      <c r="E41" s="25"/>
      <c r="F41" s="25"/>
      <c r="G41" s="25"/>
      <c r="H41" s="25"/>
      <c r="I41" s="25">
        <f t="shared" si="0"/>
        <v>0</v>
      </c>
      <c r="J41" s="25"/>
      <c r="K41" s="25">
        <f t="shared" si="1"/>
        <v>0</v>
      </c>
    </row>
    <row r="42" spans="2:11" x14ac:dyDescent="0.4">
      <c r="B42" s="23"/>
      <c r="C42" s="23"/>
      <c r="D42" s="24" t="s">
        <v>50</v>
      </c>
      <c r="E42" s="25">
        <f>+E43</f>
        <v>0</v>
      </c>
      <c r="F42" s="25">
        <f>+F43</f>
        <v>0</v>
      </c>
      <c r="G42" s="25">
        <f>+G43</f>
        <v>0</v>
      </c>
      <c r="H42" s="25">
        <f>+H43</f>
        <v>0</v>
      </c>
      <c r="I42" s="25">
        <f t="shared" si="0"/>
        <v>0</v>
      </c>
      <c r="J42" s="25">
        <f>+J43</f>
        <v>0</v>
      </c>
      <c r="K42" s="25">
        <f t="shared" si="1"/>
        <v>0</v>
      </c>
    </row>
    <row r="43" spans="2:11" x14ac:dyDescent="0.4">
      <c r="B43" s="23"/>
      <c r="C43" s="23"/>
      <c r="D43" s="24" t="s">
        <v>51</v>
      </c>
      <c r="E43" s="25">
        <f>+E44</f>
        <v>0</v>
      </c>
      <c r="F43" s="25">
        <f>+F44</f>
        <v>0</v>
      </c>
      <c r="G43" s="25">
        <f>+G44</f>
        <v>0</v>
      </c>
      <c r="H43" s="25">
        <f>+H44</f>
        <v>0</v>
      </c>
      <c r="I43" s="25">
        <f t="shared" si="0"/>
        <v>0</v>
      </c>
      <c r="J43" s="25">
        <f>+J44</f>
        <v>0</v>
      </c>
      <c r="K43" s="25">
        <f t="shared" si="1"/>
        <v>0</v>
      </c>
    </row>
    <row r="44" spans="2:11" x14ac:dyDescent="0.4">
      <c r="B44" s="23"/>
      <c r="C44" s="23"/>
      <c r="D44" s="24" t="s">
        <v>52</v>
      </c>
      <c r="E44" s="25"/>
      <c r="F44" s="25"/>
      <c r="G44" s="25"/>
      <c r="H44" s="25"/>
      <c r="I44" s="25">
        <f t="shared" si="0"/>
        <v>0</v>
      </c>
      <c r="J44" s="25"/>
      <c r="K44" s="25">
        <f t="shared" si="1"/>
        <v>0</v>
      </c>
    </row>
    <row r="45" spans="2:11" x14ac:dyDescent="0.4">
      <c r="B45" s="23"/>
      <c r="C45" s="26"/>
      <c r="D45" s="27" t="s">
        <v>53</v>
      </c>
      <c r="E45" s="28">
        <f>+E7+E9+E11+E22+E33+E35+E42</f>
        <v>46837530</v>
      </c>
      <c r="F45" s="28">
        <f>+F7+F9+F11+F22+F33+F35+F42</f>
        <v>0</v>
      </c>
      <c r="G45" s="28">
        <f>+G7+G9+G11+G22+G33+G35+G42</f>
        <v>0</v>
      </c>
      <c r="H45" s="28">
        <f>+H7+H9+H11+H22+H33+H35+H42</f>
        <v>41183742</v>
      </c>
      <c r="I45" s="28">
        <f t="shared" si="0"/>
        <v>88021272</v>
      </c>
      <c r="J45" s="28">
        <f>+J7+J9+J11+J22+J33+J35+J42</f>
        <v>0</v>
      </c>
      <c r="K45" s="28">
        <f t="shared" si="1"/>
        <v>88021272</v>
      </c>
    </row>
    <row r="46" spans="2:11" x14ac:dyDescent="0.4">
      <c r="B46" s="23"/>
      <c r="C46" s="20" t="s">
        <v>54</v>
      </c>
      <c r="D46" s="24" t="s">
        <v>55</v>
      </c>
      <c r="E46" s="25">
        <f>+E47+E48+E49+E50+E51+E52</f>
        <v>25979172</v>
      </c>
      <c r="F46" s="25">
        <f>+F47+F48+F49+F50+F51+F52</f>
        <v>0</v>
      </c>
      <c r="G46" s="25">
        <f>+G47+G48+G49+G50+G51+G52</f>
        <v>0</v>
      </c>
      <c r="H46" s="25">
        <f>+H47+H48+H49+H50+H51+H52</f>
        <v>32459579</v>
      </c>
      <c r="I46" s="25">
        <f t="shared" si="0"/>
        <v>58438751</v>
      </c>
      <c r="J46" s="25">
        <f>+J47+J48+J49+J50+J51+J52</f>
        <v>0</v>
      </c>
      <c r="K46" s="25">
        <f t="shared" si="1"/>
        <v>58438751</v>
      </c>
    </row>
    <row r="47" spans="2:11" x14ac:dyDescent="0.4">
      <c r="B47" s="23"/>
      <c r="C47" s="23"/>
      <c r="D47" s="24" t="s">
        <v>56</v>
      </c>
      <c r="E47" s="25">
        <v>11818457</v>
      </c>
      <c r="F47" s="25"/>
      <c r="G47" s="25"/>
      <c r="H47" s="25">
        <v>13046923</v>
      </c>
      <c r="I47" s="25">
        <f t="shared" si="0"/>
        <v>24865380</v>
      </c>
      <c r="J47" s="25"/>
      <c r="K47" s="25">
        <f t="shared" si="1"/>
        <v>24865380</v>
      </c>
    </row>
    <row r="48" spans="2:11" x14ac:dyDescent="0.4">
      <c r="B48" s="23"/>
      <c r="C48" s="23"/>
      <c r="D48" s="24" t="s">
        <v>57</v>
      </c>
      <c r="E48" s="25">
        <v>3752967</v>
      </c>
      <c r="F48" s="25"/>
      <c r="G48" s="25"/>
      <c r="H48" s="25">
        <v>4347324</v>
      </c>
      <c r="I48" s="25">
        <f t="shared" si="0"/>
        <v>8100291</v>
      </c>
      <c r="J48" s="25"/>
      <c r="K48" s="25">
        <f t="shared" si="1"/>
        <v>8100291</v>
      </c>
    </row>
    <row r="49" spans="2:11" x14ac:dyDescent="0.4">
      <c r="B49" s="23"/>
      <c r="C49" s="23"/>
      <c r="D49" s="24" t="s">
        <v>58</v>
      </c>
      <c r="E49" s="25">
        <v>1786420</v>
      </c>
      <c r="F49" s="25"/>
      <c r="G49" s="25"/>
      <c r="H49" s="25">
        <v>1981953</v>
      </c>
      <c r="I49" s="25">
        <f t="shared" si="0"/>
        <v>3768373</v>
      </c>
      <c r="J49" s="25"/>
      <c r="K49" s="25">
        <f t="shared" si="1"/>
        <v>3768373</v>
      </c>
    </row>
    <row r="50" spans="2:11" x14ac:dyDescent="0.4">
      <c r="B50" s="23"/>
      <c r="C50" s="23"/>
      <c r="D50" s="24" t="s">
        <v>59</v>
      </c>
      <c r="E50" s="25">
        <v>3958312</v>
      </c>
      <c r="F50" s="25"/>
      <c r="G50" s="25"/>
      <c r="H50" s="25">
        <v>8895345</v>
      </c>
      <c r="I50" s="25">
        <f t="shared" si="0"/>
        <v>12853657</v>
      </c>
      <c r="J50" s="25"/>
      <c r="K50" s="25">
        <f t="shared" si="1"/>
        <v>12853657</v>
      </c>
    </row>
    <row r="51" spans="2:11" x14ac:dyDescent="0.4">
      <c r="B51" s="23"/>
      <c r="C51" s="23"/>
      <c r="D51" s="24" t="s">
        <v>60</v>
      </c>
      <c r="E51" s="25">
        <v>1600320</v>
      </c>
      <c r="F51" s="25"/>
      <c r="G51" s="25"/>
      <c r="H51" s="25">
        <v>759820</v>
      </c>
      <c r="I51" s="25">
        <f t="shared" si="0"/>
        <v>2360140</v>
      </c>
      <c r="J51" s="25"/>
      <c r="K51" s="25">
        <f t="shared" si="1"/>
        <v>2360140</v>
      </c>
    </row>
    <row r="52" spans="2:11" x14ac:dyDescent="0.4">
      <c r="B52" s="23"/>
      <c r="C52" s="23"/>
      <c r="D52" s="24" t="s">
        <v>61</v>
      </c>
      <c r="E52" s="25">
        <v>3062696</v>
      </c>
      <c r="F52" s="25"/>
      <c r="G52" s="25"/>
      <c r="H52" s="25">
        <v>3428214</v>
      </c>
      <c r="I52" s="25">
        <f t="shared" si="0"/>
        <v>6490910</v>
      </c>
      <c r="J52" s="25"/>
      <c r="K52" s="25">
        <f t="shared" si="1"/>
        <v>6490910</v>
      </c>
    </row>
    <row r="53" spans="2:11" x14ac:dyDescent="0.4">
      <c r="B53" s="23"/>
      <c r="C53" s="23"/>
      <c r="D53" s="24" t="s">
        <v>62</v>
      </c>
      <c r="E53" s="25">
        <f>+E54+E55+E56+E57+E58+E59+E60+E61+E62+E63+E64+E65+E66+E67</f>
        <v>18081496</v>
      </c>
      <c r="F53" s="25">
        <f>+F54+F55+F56+F57+F58+F59+F60+F61+F62+F63+F64+F65+F66+F67</f>
        <v>0</v>
      </c>
      <c r="G53" s="25">
        <f>+G54+G55+G56+G57+G58+G59+G60+G61+G62+G63+G64+G65+G66+G67</f>
        <v>0</v>
      </c>
      <c r="H53" s="25">
        <f>+H54+H55+H56+H57+H58+H59+H60+H61+H62+H63+H64+H65+H66+H67</f>
        <v>8949576</v>
      </c>
      <c r="I53" s="25">
        <f t="shared" si="0"/>
        <v>27031072</v>
      </c>
      <c r="J53" s="25">
        <f>+J54+J55+J56+J57+J58+J59+J60+J61+J62+J63+J64+J65+J66+J67</f>
        <v>0</v>
      </c>
      <c r="K53" s="25">
        <f t="shared" si="1"/>
        <v>27031072</v>
      </c>
    </row>
    <row r="54" spans="2:11" x14ac:dyDescent="0.4">
      <c r="B54" s="23"/>
      <c r="C54" s="23"/>
      <c r="D54" s="24" t="s">
        <v>63</v>
      </c>
      <c r="E54" s="25"/>
      <c r="F54" s="25"/>
      <c r="G54" s="25"/>
      <c r="H54" s="25">
        <v>1328680</v>
      </c>
      <c r="I54" s="25">
        <f t="shared" si="0"/>
        <v>1328680</v>
      </c>
      <c r="J54" s="25"/>
      <c r="K54" s="25">
        <f t="shared" si="1"/>
        <v>1328680</v>
      </c>
    </row>
    <row r="55" spans="2:11" x14ac:dyDescent="0.4">
      <c r="B55" s="23"/>
      <c r="C55" s="23"/>
      <c r="D55" s="24" t="s">
        <v>64</v>
      </c>
      <c r="E55" s="25"/>
      <c r="F55" s="25"/>
      <c r="G55" s="25"/>
      <c r="H55" s="25"/>
      <c r="I55" s="25">
        <f t="shared" si="0"/>
        <v>0</v>
      </c>
      <c r="J55" s="25"/>
      <c r="K55" s="25">
        <f t="shared" si="1"/>
        <v>0</v>
      </c>
    </row>
    <row r="56" spans="2:11" x14ac:dyDescent="0.4">
      <c r="B56" s="23"/>
      <c r="C56" s="23"/>
      <c r="D56" s="24" t="s">
        <v>65</v>
      </c>
      <c r="E56" s="25"/>
      <c r="F56" s="25"/>
      <c r="G56" s="25"/>
      <c r="H56" s="25">
        <v>279682</v>
      </c>
      <c r="I56" s="25">
        <f t="shared" si="0"/>
        <v>279682</v>
      </c>
      <c r="J56" s="25"/>
      <c r="K56" s="25">
        <f t="shared" si="1"/>
        <v>279682</v>
      </c>
    </row>
    <row r="57" spans="2:11" x14ac:dyDescent="0.4">
      <c r="B57" s="23"/>
      <c r="C57" s="23"/>
      <c r="D57" s="24" t="s">
        <v>66</v>
      </c>
      <c r="E57" s="25"/>
      <c r="F57" s="25"/>
      <c r="G57" s="25"/>
      <c r="H57" s="25">
        <v>204824</v>
      </c>
      <c r="I57" s="25">
        <f t="shared" si="0"/>
        <v>204824</v>
      </c>
      <c r="J57" s="25"/>
      <c r="K57" s="25">
        <f t="shared" si="1"/>
        <v>204824</v>
      </c>
    </row>
    <row r="58" spans="2:11" x14ac:dyDescent="0.4">
      <c r="B58" s="23"/>
      <c r="C58" s="23"/>
      <c r="D58" s="24" t="s">
        <v>67</v>
      </c>
      <c r="E58" s="25"/>
      <c r="F58" s="25"/>
      <c r="G58" s="25"/>
      <c r="H58" s="25">
        <v>2298946</v>
      </c>
      <c r="I58" s="25">
        <f t="shared" si="0"/>
        <v>2298946</v>
      </c>
      <c r="J58" s="25"/>
      <c r="K58" s="25">
        <f t="shared" si="1"/>
        <v>2298946</v>
      </c>
    </row>
    <row r="59" spans="2:11" x14ac:dyDescent="0.4">
      <c r="B59" s="23"/>
      <c r="C59" s="23"/>
      <c r="D59" s="24" t="s">
        <v>68</v>
      </c>
      <c r="E59" s="25"/>
      <c r="F59" s="25"/>
      <c r="G59" s="25"/>
      <c r="H59" s="25">
        <v>3407360</v>
      </c>
      <c r="I59" s="25">
        <f t="shared" si="0"/>
        <v>3407360</v>
      </c>
      <c r="J59" s="25"/>
      <c r="K59" s="25">
        <f t="shared" si="1"/>
        <v>3407360</v>
      </c>
    </row>
    <row r="60" spans="2:11" x14ac:dyDescent="0.4">
      <c r="B60" s="23"/>
      <c r="C60" s="23"/>
      <c r="D60" s="24" t="s">
        <v>69</v>
      </c>
      <c r="E60" s="25"/>
      <c r="F60" s="25"/>
      <c r="G60" s="25"/>
      <c r="H60" s="25">
        <v>421425</v>
      </c>
      <c r="I60" s="25">
        <f t="shared" si="0"/>
        <v>421425</v>
      </c>
      <c r="J60" s="25"/>
      <c r="K60" s="25">
        <f t="shared" si="1"/>
        <v>421425</v>
      </c>
    </row>
    <row r="61" spans="2:11" x14ac:dyDescent="0.4">
      <c r="B61" s="23"/>
      <c r="C61" s="23"/>
      <c r="D61" s="24" t="s">
        <v>70</v>
      </c>
      <c r="E61" s="25">
        <v>111130</v>
      </c>
      <c r="F61" s="25"/>
      <c r="G61" s="25"/>
      <c r="H61" s="25">
        <v>108180</v>
      </c>
      <c r="I61" s="25">
        <f t="shared" si="0"/>
        <v>219310</v>
      </c>
      <c r="J61" s="25"/>
      <c r="K61" s="25">
        <f t="shared" si="1"/>
        <v>219310</v>
      </c>
    </row>
    <row r="62" spans="2:11" x14ac:dyDescent="0.4">
      <c r="B62" s="23"/>
      <c r="C62" s="23"/>
      <c r="D62" s="24" t="s">
        <v>71</v>
      </c>
      <c r="E62" s="25">
        <v>1019736</v>
      </c>
      <c r="F62" s="25"/>
      <c r="G62" s="25"/>
      <c r="H62" s="25">
        <v>243350</v>
      </c>
      <c r="I62" s="25">
        <f t="shared" si="0"/>
        <v>1263086</v>
      </c>
      <c r="J62" s="25"/>
      <c r="K62" s="25">
        <f t="shared" si="1"/>
        <v>1263086</v>
      </c>
    </row>
    <row r="63" spans="2:11" x14ac:dyDescent="0.4">
      <c r="B63" s="23"/>
      <c r="C63" s="23"/>
      <c r="D63" s="24" t="s">
        <v>72</v>
      </c>
      <c r="E63" s="25">
        <v>57486</v>
      </c>
      <c r="F63" s="25"/>
      <c r="G63" s="25"/>
      <c r="H63" s="25">
        <v>657129</v>
      </c>
      <c r="I63" s="25">
        <f t="shared" si="0"/>
        <v>714615</v>
      </c>
      <c r="J63" s="25"/>
      <c r="K63" s="25">
        <f t="shared" si="1"/>
        <v>714615</v>
      </c>
    </row>
    <row r="64" spans="2:11" x14ac:dyDescent="0.4">
      <c r="B64" s="23"/>
      <c r="C64" s="23"/>
      <c r="D64" s="24" t="s">
        <v>73</v>
      </c>
      <c r="E64" s="25">
        <v>94142</v>
      </c>
      <c r="F64" s="25"/>
      <c r="G64" s="25"/>
      <c r="H64" s="25"/>
      <c r="I64" s="25">
        <f t="shared" si="0"/>
        <v>94142</v>
      </c>
      <c r="J64" s="25"/>
      <c r="K64" s="25">
        <f t="shared" si="1"/>
        <v>94142</v>
      </c>
    </row>
    <row r="65" spans="2:11" x14ac:dyDescent="0.4">
      <c r="B65" s="23"/>
      <c r="C65" s="23"/>
      <c r="D65" s="24" t="s">
        <v>74</v>
      </c>
      <c r="E65" s="25">
        <v>1372453</v>
      </c>
      <c r="F65" s="25"/>
      <c r="G65" s="25"/>
      <c r="H65" s="25"/>
      <c r="I65" s="25">
        <f t="shared" si="0"/>
        <v>1372453</v>
      </c>
      <c r="J65" s="25"/>
      <c r="K65" s="25">
        <f t="shared" si="1"/>
        <v>1372453</v>
      </c>
    </row>
    <row r="66" spans="2:11" x14ac:dyDescent="0.4">
      <c r="B66" s="23"/>
      <c r="C66" s="23"/>
      <c r="D66" s="24" t="s">
        <v>75</v>
      </c>
      <c r="E66" s="25">
        <v>654417</v>
      </c>
      <c r="F66" s="25"/>
      <c r="G66" s="25"/>
      <c r="H66" s="25"/>
      <c r="I66" s="25">
        <f t="shared" si="0"/>
        <v>654417</v>
      </c>
      <c r="J66" s="25"/>
      <c r="K66" s="25">
        <f t="shared" si="1"/>
        <v>654417</v>
      </c>
    </row>
    <row r="67" spans="2:11" x14ac:dyDescent="0.4">
      <c r="B67" s="23"/>
      <c r="C67" s="23"/>
      <c r="D67" s="24" t="s">
        <v>76</v>
      </c>
      <c r="E67" s="25">
        <v>14772132</v>
      </c>
      <c r="F67" s="25"/>
      <c r="G67" s="25"/>
      <c r="H67" s="25"/>
      <c r="I67" s="25">
        <f t="shared" si="0"/>
        <v>14772132</v>
      </c>
      <c r="J67" s="25"/>
      <c r="K67" s="25">
        <f t="shared" si="1"/>
        <v>14772132</v>
      </c>
    </row>
    <row r="68" spans="2:11" x14ac:dyDescent="0.4">
      <c r="B68" s="23"/>
      <c r="C68" s="23"/>
      <c r="D68" s="24" t="s">
        <v>77</v>
      </c>
      <c r="E68" s="25">
        <f>+E69+E70+E71+E72+E73+E74+E75+E76+E77+E78+E79+E80+E81+E82+E83+E84</f>
        <v>3014411</v>
      </c>
      <c r="F68" s="25">
        <f>+F69+F70+F71+F72+F73+F74+F75+F76+F77+F78+F79+F80+F81+F82+F83+F84</f>
        <v>0</v>
      </c>
      <c r="G68" s="25">
        <f>+G69+G70+G71+G72+G73+G74+G75+G76+G77+G78+G79+G80+G81+G82+G83+G84</f>
        <v>0</v>
      </c>
      <c r="H68" s="25">
        <f>+H69+H70+H71+H72+H73+H74+H75+H76+H77+H78+H79+H80+H81+H82+H83+H84</f>
        <v>1910222</v>
      </c>
      <c r="I68" s="25">
        <f t="shared" si="0"/>
        <v>4924633</v>
      </c>
      <c r="J68" s="25">
        <f>+J69+J70+J71+J72+J73+J74+J75+J76+J77+J78+J79+J80+J81+J82+J83+J84</f>
        <v>0</v>
      </c>
      <c r="K68" s="25">
        <f t="shared" si="1"/>
        <v>4924633</v>
      </c>
    </row>
    <row r="69" spans="2:11" x14ac:dyDescent="0.4">
      <c r="B69" s="23"/>
      <c r="C69" s="23"/>
      <c r="D69" s="24" t="s">
        <v>78</v>
      </c>
      <c r="E69" s="25">
        <v>65181</v>
      </c>
      <c r="F69" s="25"/>
      <c r="G69" s="25"/>
      <c r="H69" s="25">
        <v>146045</v>
      </c>
      <c r="I69" s="25">
        <f t="shared" si="0"/>
        <v>211226</v>
      </c>
      <c r="J69" s="25"/>
      <c r="K69" s="25">
        <f t="shared" si="1"/>
        <v>211226</v>
      </c>
    </row>
    <row r="70" spans="2:11" x14ac:dyDescent="0.4">
      <c r="B70" s="23"/>
      <c r="C70" s="23"/>
      <c r="D70" s="24" t="s">
        <v>79</v>
      </c>
      <c r="E70" s="25">
        <v>5330</v>
      </c>
      <c r="F70" s="25"/>
      <c r="G70" s="25"/>
      <c r="H70" s="25">
        <v>96296</v>
      </c>
      <c r="I70" s="25">
        <f t="shared" si="0"/>
        <v>101626</v>
      </c>
      <c r="J70" s="25"/>
      <c r="K70" s="25">
        <f t="shared" si="1"/>
        <v>101626</v>
      </c>
    </row>
    <row r="71" spans="2:11" x14ac:dyDescent="0.4">
      <c r="B71" s="23"/>
      <c r="C71" s="23"/>
      <c r="D71" s="24" t="s">
        <v>80</v>
      </c>
      <c r="E71" s="25">
        <v>341000</v>
      </c>
      <c r="F71" s="25"/>
      <c r="G71" s="25"/>
      <c r="H71" s="25"/>
      <c r="I71" s="25">
        <f t="shared" si="0"/>
        <v>341000</v>
      </c>
      <c r="J71" s="25"/>
      <c r="K71" s="25">
        <f t="shared" si="1"/>
        <v>341000</v>
      </c>
    </row>
    <row r="72" spans="2:11" x14ac:dyDescent="0.4">
      <c r="B72" s="23"/>
      <c r="C72" s="23"/>
      <c r="D72" s="24" t="s">
        <v>81</v>
      </c>
      <c r="E72" s="25">
        <v>193133</v>
      </c>
      <c r="F72" s="25"/>
      <c r="G72" s="25"/>
      <c r="H72" s="25">
        <v>133457</v>
      </c>
      <c r="I72" s="25">
        <f t="shared" ref="I72:I109" si="2">+E72+F72+G72+H72</f>
        <v>326590</v>
      </c>
      <c r="J72" s="25"/>
      <c r="K72" s="25">
        <f t="shared" ref="K72:K107" si="3">I72-ABS(J72)</f>
        <v>326590</v>
      </c>
    </row>
    <row r="73" spans="2:11" x14ac:dyDescent="0.4">
      <c r="B73" s="23"/>
      <c r="C73" s="23"/>
      <c r="D73" s="24" t="s">
        <v>82</v>
      </c>
      <c r="E73" s="25">
        <v>374545</v>
      </c>
      <c r="F73" s="25"/>
      <c r="G73" s="25"/>
      <c r="H73" s="25">
        <v>547147</v>
      </c>
      <c r="I73" s="25">
        <f t="shared" si="2"/>
        <v>921692</v>
      </c>
      <c r="J73" s="25"/>
      <c r="K73" s="25">
        <f t="shared" si="3"/>
        <v>921692</v>
      </c>
    </row>
    <row r="74" spans="2:11" x14ac:dyDescent="0.4">
      <c r="B74" s="23"/>
      <c r="C74" s="23"/>
      <c r="D74" s="24" t="s">
        <v>83</v>
      </c>
      <c r="E74" s="25">
        <v>356000</v>
      </c>
      <c r="F74" s="25"/>
      <c r="G74" s="25"/>
      <c r="H74" s="25">
        <v>31680</v>
      </c>
      <c r="I74" s="25">
        <f t="shared" si="2"/>
        <v>387680</v>
      </c>
      <c r="J74" s="25"/>
      <c r="K74" s="25">
        <f t="shared" si="3"/>
        <v>387680</v>
      </c>
    </row>
    <row r="75" spans="2:11" x14ac:dyDescent="0.4">
      <c r="B75" s="23"/>
      <c r="C75" s="23"/>
      <c r="D75" s="24" t="s">
        <v>84</v>
      </c>
      <c r="E75" s="25"/>
      <c r="F75" s="25"/>
      <c r="G75" s="25"/>
      <c r="H75" s="25">
        <v>66000</v>
      </c>
      <c r="I75" s="25">
        <f t="shared" si="2"/>
        <v>66000</v>
      </c>
      <c r="J75" s="25"/>
      <c r="K75" s="25">
        <f t="shared" si="3"/>
        <v>66000</v>
      </c>
    </row>
    <row r="76" spans="2:11" x14ac:dyDescent="0.4">
      <c r="B76" s="23"/>
      <c r="C76" s="23"/>
      <c r="D76" s="24" t="s">
        <v>85</v>
      </c>
      <c r="E76" s="25">
        <v>317835</v>
      </c>
      <c r="F76" s="25"/>
      <c r="G76" s="25"/>
      <c r="H76" s="25">
        <v>84</v>
      </c>
      <c r="I76" s="25">
        <f t="shared" si="2"/>
        <v>317919</v>
      </c>
      <c r="J76" s="25"/>
      <c r="K76" s="25">
        <f t="shared" si="3"/>
        <v>317919</v>
      </c>
    </row>
    <row r="77" spans="2:11" x14ac:dyDescent="0.4">
      <c r="B77" s="23"/>
      <c r="C77" s="23"/>
      <c r="D77" s="24" t="s">
        <v>86</v>
      </c>
      <c r="E77" s="25">
        <v>54805</v>
      </c>
      <c r="F77" s="25"/>
      <c r="G77" s="25"/>
      <c r="H77" s="25"/>
      <c r="I77" s="25">
        <f t="shared" si="2"/>
        <v>54805</v>
      </c>
      <c r="J77" s="25"/>
      <c r="K77" s="25">
        <f t="shared" si="3"/>
        <v>54805</v>
      </c>
    </row>
    <row r="78" spans="2:11" x14ac:dyDescent="0.4">
      <c r="B78" s="23"/>
      <c r="C78" s="23"/>
      <c r="D78" s="24" t="s">
        <v>87</v>
      </c>
      <c r="E78" s="25">
        <v>711700</v>
      </c>
      <c r="F78" s="25"/>
      <c r="G78" s="25"/>
      <c r="H78" s="25"/>
      <c r="I78" s="25">
        <f t="shared" si="2"/>
        <v>711700</v>
      </c>
      <c r="J78" s="25"/>
      <c r="K78" s="25">
        <f t="shared" si="3"/>
        <v>711700</v>
      </c>
    </row>
    <row r="79" spans="2:11" x14ac:dyDescent="0.4">
      <c r="B79" s="23"/>
      <c r="C79" s="23"/>
      <c r="D79" s="24" t="s">
        <v>88</v>
      </c>
      <c r="E79" s="25">
        <v>63875</v>
      </c>
      <c r="F79" s="25"/>
      <c r="G79" s="25"/>
      <c r="H79" s="25">
        <v>159370</v>
      </c>
      <c r="I79" s="25">
        <f t="shared" si="2"/>
        <v>223245</v>
      </c>
      <c r="J79" s="25"/>
      <c r="K79" s="25">
        <f t="shared" si="3"/>
        <v>223245</v>
      </c>
    </row>
    <row r="80" spans="2:11" x14ac:dyDescent="0.4">
      <c r="B80" s="23"/>
      <c r="C80" s="23"/>
      <c r="D80" s="24" t="s">
        <v>89</v>
      </c>
      <c r="E80" s="25">
        <v>16500</v>
      </c>
      <c r="F80" s="25"/>
      <c r="G80" s="25"/>
      <c r="H80" s="25"/>
      <c r="I80" s="25">
        <f t="shared" si="2"/>
        <v>16500</v>
      </c>
      <c r="J80" s="25"/>
      <c r="K80" s="25">
        <f t="shared" si="3"/>
        <v>16500</v>
      </c>
    </row>
    <row r="81" spans="2:11" x14ac:dyDescent="0.4">
      <c r="B81" s="23"/>
      <c r="C81" s="23"/>
      <c r="D81" s="24" t="s">
        <v>90</v>
      </c>
      <c r="E81" s="25">
        <v>151800</v>
      </c>
      <c r="F81" s="25"/>
      <c r="G81" s="25"/>
      <c r="H81" s="25">
        <v>679268</v>
      </c>
      <c r="I81" s="25">
        <f t="shared" si="2"/>
        <v>831068</v>
      </c>
      <c r="J81" s="25"/>
      <c r="K81" s="25">
        <f t="shared" si="3"/>
        <v>831068</v>
      </c>
    </row>
    <row r="82" spans="2:11" x14ac:dyDescent="0.4">
      <c r="B82" s="23"/>
      <c r="C82" s="23"/>
      <c r="D82" s="24" t="s">
        <v>91</v>
      </c>
      <c r="E82" s="25">
        <v>47656</v>
      </c>
      <c r="F82" s="25"/>
      <c r="G82" s="25"/>
      <c r="H82" s="25"/>
      <c r="I82" s="25">
        <f t="shared" si="2"/>
        <v>47656</v>
      </c>
      <c r="J82" s="25"/>
      <c r="K82" s="25">
        <f t="shared" si="3"/>
        <v>47656</v>
      </c>
    </row>
    <row r="83" spans="2:11" x14ac:dyDescent="0.4">
      <c r="B83" s="23"/>
      <c r="C83" s="23"/>
      <c r="D83" s="24" t="s">
        <v>92</v>
      </c>
      <c r="E83" s="25">
        <v>165000</v>
      </c>
      <c r="F83" s="25"/>
      <c r="G83" s="25"/>
      <c r="H83" s="25">
        <v>40300</v>
      </c>
      <c r="I83" s="25">
        <f t="shared" si="2"/>
        <v>205300</v>
      </c>
      <c r="J83" s="25"/>
      <c r="K83" s="25">
        <f t="shared" si="3"/>
        <v>205300</v>
      </c>
    </row>
    <row r="84" spans="2:11" x14ac:dyDescent="0.4">
      <c r="B84" s="23"/>
      <c r="C84" s="23"/>
      <c r="D84" s="24" t="s">
        <v>93</v>
      </c>
      <c r="E84" s="25">
        <v>150051</v>
      </c>
      <c r="F84" s="25"/>
      <c r="G84" s="25"/>
      <c r="H84" s="25">
        <v>10575</v>
      </c>
      <c r="I84" s="25">
        <f t="shared" si="2"/>
        <v>160626</v>
      </c>
      <c r="J84" s="25"/>
      <c r="K84" s="25">
        <f t="shared" si="3"/>
        <v>160626</v>
      </c>
    </row>
    <row r="85" spans="2:11" x14ac:dyDescent="0.4">
      <c r="B85" s="23"/>
      <c r="C85" s="23"/>
      <c r="D85" s="24" t="s">
        <v>94</v>
      </c>
      <c r="E85" s="25">
        <f>+E86+E92</f>
        <v>315215</v>
      </c>
      <c r="F85" s="25">
        <f>+F86+F92</f>
        <v>0</v>
      </c>
      <c r="G85" s="25">
        <f>+G86+G92</f>
        <v>0</v>
      </c>
      <c r="H85" s="25">
        <f>+H86+H92</f>
        <v>0</v>
      </c>
      <c r="I85" s="25">
        <f t="shared" si="2"/>
        <v>315215</v>
      </c>
      <c r="J85" s="25">
        <f>+J86+J92</f>
        <v>0</v>
      </c>
      <c r="K85" s="25">
        <f t="shared" si="3"/>
        <v>315215</v>
      </c>
    </row>
    <row r="86" spans="2:11" x14ac:dyDescent="0.4">
      <c r="B86" s="23"/>
      <c r="C86" s="23"/>
      <c r="D86" s="24" t="s">
        <v>95</v>
      </c>
      <c r="E86" s="25">
        <f>+E87+E88+E89+E90+E91</f>
        <v>230215</v>
      </c>
      <c r="F86" s="25">
        <f>+F87+F88+F89+F90+F91</f>
        <v>0</v>
      </c>
      <c r="G86" s="25">
        <f>+G87+G88+G89+G90+G91</f>
        <v>0</v>
      </c>
      <c r="H86" s="25">
        <f>+H87+H88+H89+H90+H91</f>
        <v>0</v>
      </c>
      <c r="I86" s="25">
        <f t="shared" si="2"/>
        <v>230215</v>
      </c>
      <c r="J86" s="25">
        <f>+J87+J88+J89+J90+J91</f>
        <v>0</v>
      </c>
      <c r="K86" s="25">
        <f t="shared" si="3"/>
        <v>230215</v>
      </c>
    </row>
    <row r="87" spans="2:11" x14ac:dyDescent="0.4">
      <c r="B87" s="23"/>
      <c r="C87" s="23"/>
      <c r="D87" s="24" t="s">
        <v>96</v>
      </c>
      <c r="E87" s="25">
        <v>80000</v>
      </c>
      <c r="F87" s="25"/>
      <c r="G87" s="25"/>
      <c r="H87" s="25"/>
      <c r="I87" s="25">
        <f t="shared" si="2"/>
        <v>80000</v>
      </c>
      <c r="J87" s="25"/>
      <c r="K87" s="25">
        <f t="shared" si="3"/>
        <v>80000</v>
      </c>
    </row>
    <row r="88" spans="2:11" x14ac:dyDescent="0.4">
      <c r="B88" s="23"/>
      <c r="C88" s="23"/>
      <c r="D88" s="24" t="s">
        <v>97</v>
      </c>
      <c r="E88" s="25">
        <v>60000</v>
      </c>
      <c r="F88" s="25"/>
      <c r="G88" s="25"/>
      <c r="H88" s="25"/>
      <c r="I88" s="25">
        <f t="shared" si="2"/>
        <v>60000</v>
      </c>
      <c r="J88" s="25"/>
      <c r="K88" s="25">
        <f t="shared" si="3"/>
        <v>60000</v>
      </c>
    </row>
    <row r="89" spans="2:11" x14ac:dyDescent="0.4">
      <c r="B89" s="23"/>
      <c r="C89" s="23"/>
      <c r="D89" s="24" t="s">
        <v>98</v>
      </c>
      <c r="E89" s="25">
        <v>60000</v>
      </c>
      <c r="F89" s="25"/>
      <c r="G89" s="25"/>
      <c r="H89" s="25"/>
      <c r="I89" s="25">
        <f t="shared" si="2"/>
        <v>60000</v>
      </c>
      <c r="J89" s="25"/>
      <c r="K89" s="25">
        <f t="shared" si="3"/>
        <v>60000</v>
      </c>
    </row>
    <row r="90" spans="2:11" x14ac:dyDescent="0.4">
      <c r="B90" s="23"/>
      <c r="C90" s="23"/>
      <c r="D90" s="24" t="s">
        <v>99</v>
      </c>
      <c r="E90" s="25">
        <v>20000</v>
      </c>
      <c r="F90" s="25"/>
      <c r="G90" s="25"/>
      <c r="H90" s="25"/>
      <c r="I90" s="25">
        <f t="shared" si="2"/>
        <v>20000</v>
      </c>
      <c r="J90" s="25"/>
      <c r="K90" s="25">
        <f t="shared" si="3"/>
        <v>20000</v>
      </c>
    </row>
    <row r="91" spans="2:11" x14ac:dyDescent="0.4">
      <c r="B91" s="23"/>
      <c r="C91" s="23"/>
      <c r="D91" s="24" t="s">
        <v>100</v>
      </c>
      <c r="E91" s="25">
        <v>10215</v>
      </c>
      <c r="F91" s="25"/>
      <c r="G91" s="25"/>
      <c r="H91" s="25"/>
      <c r="I91" s="25">
        <f t="shared" si="2"/>
        <v>10215</v>
      </c>
      <c r="J91" s="25"/>
      <c r="K91" s="25">
        <f t="shared" si="3"/>
        <v>10215</v>
      </c>
    </row>
    <row r="92" spans="2:11" x14ac:dyDescent="0.4">
      <c r="B92" s="23"/>
      <c r="C92" s="23"/>
      <c r="D92" s="24" t="s">
        <v>101</v>
      </c>
      <c r="E92" s="25">
        <v>85000</v>
      </c>
      <c r="F92" s="25"/>
      <c r="G92" s="25"/>
      <c r="H92" s="25"/>
      <c r="I92" s="25">
        <f t="shared" si="2"/>
        <v>85000</v>
      </c>
      <c r="J92" s="25"/>
      <c r="K92" s="25">
        <f t="shared" si="3"/>
        <v>85000</v>
      </c>
    </row>
    <row r="93" spans="2:11" x14ac:dyDescent="0.4">
      <c r="B93" s="23"/>
      <c r="C93" s="23"/>
      <c r="D93" s="24" t="s">
        <v>102</v>
      </c>
      <c r="E93" s="25">
        <f>+E94</f>
        <v>85000</v>
      </c>
      <c r="F93" s="25">
        <f>+F94</f>
        <v>0</v>
      </c>
      <c r="G93" s="25">
        <f>+G94</f>
        <v>0</v>
      </c>
      <c r="H93" s="25">
        <f>+H94</f>
        <v>0</v>
      </c>
      <c r="I93" s="25">
        <f t="shared" si="2"/>
        <v>85000</v>
      </c>
      <c r="J93" s="25">
        <f>+J94</f>
        <v>0</v>
      </c>
      <c r="K93" s="25">
        <f t="shared" si="3"/>
        <v>85000</v>
      </c>
    </row>
    <row r="94" spans="2:11" x14ac:dyDescent="0.4">
      <c r="B94" s="23"/>
      <c r="C94" s="23"/>
      <c r="D94" s="24" t="s">
        <v>103</v>
      </c>
      <c r="E94" s="25">
        <f>+E95</f>
        <v>85000</v>
      </c>
      <c r="F94" s="25">
        <f>+F95</f>
        <v>0</v>
      </c>
      <c r="G94" s="25">
        <f>+G95</f>
        <v>0</v>
      </c>
      <c r="H94" s="25">
        <f>+H95</f>
        <v>0</v>
      </c>
      <c r="I94" s="25">
        <f t="shared" si="2"/>
        <v>85000</v>
      </c>
      <c r="J94" s="25">
        <f>+J95</f>
        <v>0</v>
      </c>
      <c r="K94" s="25">
        <f t="shared" si="3"/>
        <v>85000</v>
      </c>
    </row>
    <row r="95" spans="2:11" x14ac:dyDescent="0.4">
      <c r="B95" s="23"/>
      <c r="C95" s="23"/>
      <c r="D95" s="24" t="s">
        <v>104</v>
      </c>
      <c r="E95" s="25">
        <v>85000</v>
      </c>
      <c r="F95" s="25"/>
      <c r="G95" s="25"/>
      <c r="H95" s="25"/>
      <c r="I95" s="25">
        <f t="shared" si="2"/>
        <v>85000</v>
      </c>
      <c r="J95" s="25"/>
      <c r="K95" s="25">
        <f t="shared" si="3"/>
        <v>85000</v>
      </c>
    </row>
    <row r="96" spans="2:11" x14ac:dyDescent="0.4">
      <c r="B96" s="23"/>
      <c r="C96" s="23"/>
      <c r="D96" s="24" t="s">
        <v>105</v>
      </c>
      <c r="E96" s="25">
        <f>+E97</f>
        <v>470004</v>
      </c>
      <c r="F96" s="25">
        <f>+F97</f>
        <v>0</v>
      </c>
      <c r="G96" s="25">
        <f>+G97</f>
        <v>0</v>
      </c>
      <c r="H96" s="25">
        <f>+H97</f>
        <v>60734</v>
      </c>
      <c r="I96" s="25">
        <f t="shared" si="2"/>
        <v>530738</v>
      </c>
      <c r="J96" s="25">
        <f>+J97</f>
        <v>0</v>
      </c>
      <c r="K96" s="25">
        <f t="shared" si="3"/>
        <v>530738</v>
      </c>
    </row>
    <row r="97" spans="2:11" x14ac:dyDescent="0.4">
      <c r="B97" s="23"/>
      <c r="C97" s="23"/>
      <c r="D97" s="24" t="s">
        <v>106</v>
      </c>
      <c r="E97" s="25">
        <v>470004</v>
      </c>
      <c r="F97" s="25"/>
      <c r="G97" s="25"/>
      <c r="H97" s="25">
        <v>60734</v>
      </c>
      <c r="I97" s="25">
        <f t="shared" si="2"/>
        <v>530738</v>
      </c>
      <c r="J97" s="25"/>
      <c r="K97" s="25">
        <f t="shared" si="3"/>
        <v>530738</v>
      </c>
    </row>
    <row r="98" spans="2:11" x14ac:dyDescent="0.4">
      <c r="B98" s="23"/>
      <c r="C98" s="23"/>
      <c r="D98" s="24" t="s">
        <v>107</v>
      </c>
      <c r="E98" s="25">
        <f>+E99</f>
        <v>-447050</v>
      </c>
      <c r="F98" s="25">
        <f>+F99</f>
        <v>0</v>
      </c>
      <c r="G98" s="25">
        <f>+G99</f>
        <v>0</v>
      </c>
      <c r="H98" s="25">
        <f>+H99</f>
        <v>0</v>
      </c>
      <c r="I98" s="25">
        <f t="shared" si="2"/>
        <v>-447050</v>
      </c>
      <c r="J98" s="25">
        <f>+J99</f>
        <v>0</v>
      </c>
      <c r="K98" s="25">
        <f t="shared" si="3"/>
        <v>-447050</v>
      </c>
    </row>
    <row r="99" spans="2:11" x14ac:dyDescent="0.4">
      <c r="B99" s="23"/>
      <c r="C99" s="23"/>
      <c r="D99" s="24" t="s">
        <v>108</v>
      </c>
      <c r="E99" s="25">
        <v>-447050</v>
      </c>
      <c r="F99" s="25"/>
      <c r="G99" s="25"/>
      <c r="H99" s="25"/>
      <c r="I99" s="25">
        <f t="shared" si="2"/>
        <v>-447050</v>
      </c>
      <c r="J99" s="25"/>
      <c r="K99" s="25">
        <f t="shared" si="3"/>
        <v>-447050</v>
      </c>
    </row>
    <row r="100" spans="2:11" x14ac:dyDescent="0.4">
      <c r="B100" s="23"/>
      <c r="C100" s="26"/>
      <c r="D100" s="27" t="s">
        <v>109</v>
      </c>
      <c r="E100" s="28">
        <f>+E46+E53+E68+E85+E93+E96+E98</f>
        <v>47498248</v>
      </c>
      <c r="F100" s="28">
        <f>+F46+F53+F68+F85+F93+F96+F98</f>
        <v>0</v>
      </c>
      <c r="G100" s="28">
        <f>+G46+G53+G68+G85+G93+G96+G98</f>
        <v>0</v>
      </c>
      <c r="H100" s="28">
        <f>+H46+H53+H68+H85+H93+H96+H98</f>
        <v>43380111</v>
      </c>
      <c r="I100" s="28">
        <f t="shared" si="2"/>
        <v>90878359</v>
      </c>
      <c r="J100" s="28">
        <f>+J46+J53+J68+J85+J93+J96+J98</f>
        <v>0</v>
      </c>
      <c r="K100" s="28">
        <f t="shared" si="3"/>
        <v>90878359</v>
      </c>
    </row>
    <row r="101" spans="2:11" x14ac:dyDescent="0.4">
      <c r="B101" s="26"/>
      <c r="C101" s="29" t="s">
        <v>110</v>
      </c>
      <c r="D101" s="30"/>
      <c r="E101" s="31">
        <f xml:space="preserve"> +E45 - E100</f>
        <v>-660718</v>
      </c>
      <c r="F101" s="31">
        <f xml:space="preserve"> +F45 - F100</f>
        <v>0</v>
      </c>
      <c r="G101" s="31">
        <f xml:space="preserve"> +G45 - G100</f>
        <v>0</v>
      </c>
      <c r="H101" s="31">
        <f xml:space="preserve"> +H45 - H100</f>
        <v>-2196369</v>
      </c>
      <c r="I101" s="31">
        <f t="shared" si="2"/>
        <v>-2857087</v>
      </c>
      <c r="J101" s="31">
        <f xml:space="preserve"> +J45 - J100</f>
        <v>0</v>
      </c>
      <c r="K101" s="31">
        <f>K45-K100</f>
        <v>-2857087</v>
      </c>
    </row>
    <row r="102" spans="2:11" x14ac:dyDescent="0.4">
      <c r="B102" s="20" t="s">
        <v>111</v>
      </c>
      <c r="C102" s="20" t="s">
        <v>14</v>
      </c>
      <c r="D102" s="24" t="s">
        <v>112</v>
      </c>
      <c r="E102" s="25">
        <f>+E103</f>
        <v>123</v>
      </c>
      <c r="F102" s="25">
        <f>+F103</f>
        <v>0</v>
      </c>
      <c r="G102" s="25">
        <f>+G103</f>
        <v>6</v>
      </c>
      <c r="H102" s="25">
        <f>+H103</f>
        <v>130</v>
      </c>
      <c r="I102" s="25">
        <f t="shared" si="2"/>
        <v>259</v>
      </c>
      <c r="J102" s="25">
        <f>+J103</f>
        <v>0</v>
      </c>
      <c r="K102" s="25">
        <f t="shared" si="3"/>
        <v>259</v>
      </c>
    </row>
    <row r="103" spans="2:11" x14ac:dyDescent="0.4">
      <c r="B103" s="23"/>
      <c r="C103" s="23"/>
      <c r="D103" s="24" t="s">
        <v>113</v>
      </c>
      <c r="E103" s="25">
        <v>123</v>
      </c>
      <c r="F103" s="25"/>
      <c r="G103" s="25">
        <v>6</v>
      </c>
      <c r="H103" s="25">
        <v>130</v>
      </c>
      <c r="I103" s="25">
        <f t="shared" si="2"/>
        <v>259</v>
      </c>
      <c r="J103" s="25"/>
      <c r="K103" s="25">
        <f t="shared" si="3"/>
        <v>259</v>
      </c>
    </row>
    <row r="104" spans="2:11" x14ac:dyDescent="0.4">
      <c r="B104" s="23"/>
      <c r="C104" s="23"/>
      <c r="D104" s="24" t="s">
        <v>114</v>
      </c>
      <c r="E104" s="25">
        <f>+E105</f>
        <v>130134</v>
      </c>
      <c r="F104" s="25">
        <f>+F105</f>
        <v>0</v>
      </c>
      <c r="G104" s="25">
        <f>+G105</f>
        <v>0</v>
      </c>
      <c r="H104" s="25">
        <f>+H105</f>
        <v>153552</v>
      </c>
      <c r="I104" s="25">
        <f t="shared" si="2"/>
        <v>283686</v>
      </c>
      <c r="J104" s="25">
        <f>+J105</f>
        <v>0</v>
      </c>
      <c r="K104" s="25">
        <f t="shared" si="3"/>
        <v>283686</v>
      </c>
    </row>
    <row r="105" spans="2:11" x14ac:dyDescent="0.4">
      <c r="B105" s="23"/>
      <c r="C105" s="23"/>
      <c r="D105" s="24" t="s">
        <v>115</v>
      </c>
      <c r="E105" s="25">
        <v>130134</v>
      </c>
      <c r="F105" s="25"/>
      <c r="G105" s="25"/>
      <c r="H105" s="25">
        <v>153552</v>
      </c>
      <c r="I105" s="25">
        <f t="shared" si="2"/>
        <v>283686</v>
      </c>
      <c r="J105" s="25"/>
      <c r="K105" s="25">
        <f t="shared" si="3"/>
        <v>283686</v>
      </c>
    </row>
    <row r="106" spans="2:11" x14ac:dyDescent="0.4">
      <c r="B106" s="23"/>
      <c r="C106" s="26"/>
      <c r="D106" s="27" t="s">
        <v>116</v>
      </c>
      <c r="E106" s="28">
        <f>+E102+E104</f>
        <v>130257</v>
      </c>
      <c r="F106" s="28">
        <f>+F102+F104</f>
        <v>0</v>
      </c>
      <c r="G106" s="28">
        <f>+G102+G104</f>
        <v>6</v>
      </c>
      <c r="H106" s="28">
        <f>+H102+H104</f>
        <v>153682</v>
      </c>
      <c r="I106" s="28">
        <f t="shared" si="2"/>
        <v>283945</v>
      </c>
      <c r="J106" s="28">
        <f>+J102+J104</f>
        <v>0</v>
      </c>
      <c r="K106" s="28">
        <f t="shared" si="3"/>
        <v>283945</v>
      </c>
    </row>
    <row r="107" spans="2:11" ht="30" x14ac:dyDescent="0.4">
      <c r="B107" s="23"/>
      <c r="C107" s="32" t="s">
        <v>54</v>
      </c>
      <c r="D107" s="27" t="s">
        <v>117</v>
      </c>
      <c r="E107" s="28">
        <f>0</f>
        <v>0</v>
      </c>
      <c r="F107" s="28">
        <f>0</f>
        <v>0</v>
      </c>
      <c r="G107" s="28">
        <f>0</f>
        <v>0</v>
      </c>
      <c r="H107" s="28">
        <f>0</f>
        <v>0</v>
      </c>
      <c r="I107" s="28">
        <f t="shared" si="2"/>
        <v>0</v>
      </c>
      <c r="J107" s="28">
        <f>0</f>
        <v>0</v>
      </c>
      <c r="K107" s="28">
        <f t="shared" si="3"/>
        <v>0</v>
      </c>
    </row>
    <row r="108" spans="2:11" x14ac:dyDescent="0.4">
      <c r="B108" s="26"/>
      <c r="C108" s="29" t="s">
        <v>118</v>
      </c>
      <c r="D108" s="33"/>
      <c r="E108" s="34">
        <f xml:space="preserve"> +E106 - E107</f>
        <v>130257</v>
      </c>
      <c r="F108" s="34">
        <f xml:space="preserve"> +F106 - F107</f>
        <v>0</v>
      </c>
      <c r="G108" s="34">
        <f xml:space="preserve"> +G106 - G107</f>
        <v>6</v>
      </c>
      <c r="H108" s="34">
        <f xml:space="preserve"> +H106 - H107</f>
        <v>153682</v>
      </c>
      <c r="I108" s="34">
        <f t="shared" si="2"/>
        <v>283945</v>
      </c>
      <c r="J108" s="34">
        <f xml:space="preserve"> +J106 - J107</f>
        <v>0</v>
      </c>
      <c r="K108" s="34">
        <f>K106-K107</f>
        <v>283945</v>
      </c>
    </row>
    <row r="109" spans="2:11" x14ac:dyDescent="0.4">
      <c r="B109" s="29" t="s">
        <v>119</v>
      </c>
      <c r="C109" s="35"/>
      <c r="D109" s="30"/>
      <c r="E109" s="31">
        <f xml:space="preserve"> +E101 +E108</f>
        <v>-530461</v>
      </c>
      <c r="F109" s="31">
        <f xml:space="preserve"> +F101 +F108</f>
        <v>0</v>
      </c>
      <c r="G109" s="31">
        <f xml:space="preserve"> +G101 +G108</f>
        <v>6</v>
      </c>
      <c r="H109" s="31">
        <f xml:space="preserve"> +H101 +H108</f>
        <v>-2042687</v>
      </c>
      <c r="I109" s="31">
        <f t="shared" si="2"/>
        <v>-2573142</v>
      </c>
      <c r="J109" s="31">
        <f xml:space="preserve"> +J101 +J108</f>
        <v>0</v>
      </c>
      <c r="K109" s="31">
        <f>K101+K108</f>
        <v>-2573142</v>
      </c>
    </row>
  </sheetData>
  <mergeCells count="12">
    <mergeCell ref="B7:B101"/>
    <mergeCell ref="C7:C45"/>
    <mergeCell ref="C46:C100"/>
    <mergeCell ref="B102:B108"/>
    <mergeCell ref="C102:C106"/>
    <mergeCell ref="B2:K2"/>
    <mergeCell ref="B3:K3"/>
    <mergeCell ref="B5:D6"/>
    <mergeCell ref="E5:H5"/>
    <mergeCell ref="I5:I6"/>
    <mergeCell ref="J5:J6"/>
    <mergeCell ref="K5:K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&amp;L社会福祉法人泊村社会福祉協議会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法人事業部</vt:lpstr>
      <vt:lpstr>法人事業部!Print_Titles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2023-06-16T02:45:45Z</dcterms:created>
  <dcterms:modified xsi:type="dcterms:W3CDTF">2023-06-16T02:45:46Z</dcterms:modified>
</cp:coreProperties>
</file>